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Leerwohnungszählung\"/>
    </mc:Choice>
  </mc:AlternateContent>
  <xr:revisionPtr revIDLastSave="0" documentId="13_ncr:1_{F4F0884E-41BB-44F4-80FF-A6F1C761E84A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Leerwohnungen" sheetId="24" r:id="rId1"/>
    <sheet name="Uebersetzungen" sheetId="25" state="hidden" r:id="rId2"/>
  </sheets>
  <definedNames>
    <definedName name="_xlnm._FilterDatabase" localSheetId="0" hidden="1">Leerwohnungen!$B$14:$D$139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4" l="1"/>
  <c r="B14" i="24"/>
  <c r="B13" i="24"/>
  <c r="D13" i="24"/>
  <c r="C13" i="24"/>
  <c r="A141" i="24" l="1"/>
  <c r="A142" i="24"/>
  <c r="A139" i="24" l="1"/>
  <c r="A138" i="24"/>
  <c r="A137" i="24"/>
  <c r="A136" i="24"/>
  <c r="A135" i="24"/>
  <c r="A134" i="24"/>
  <c r="A133" i="24"/>
  <c r="A132" i="24"/>
  <c r="A131" i="24"/>
  <c r="A130" i="24"/>
  <c r="A129" i="24"/>
  <c r="A128" i="24"/>
  <c r="A10" i="24" l="1"/>
  <c r="A9" i="24"/>
  <c r="A7" i="24"/>
</calcChain>
</file>

<file path=xl/sharedStrings.xml><?xml version="1.0" encoding="utf-8"?>
<sst xmlns="http://schemas.openxmlformats.org/spreadsheetml/2006/main" count="209" uniqueCount="203">
  <si>
    <t>GRAUBÜNDEN</t>
  </si>
  <si>
    <t>Vaz/Obervaz</t>
  </si>
  <si>
    <t>Lantsch/Lenz</t>
  </si>
  <si>
    <t>Brusio</t>
  </si>
  <si>
    <t>Poschiavo</t>
  </si>
  <si>
    <t>Falera</t>
  </si>
  <si>
    <t>Laax</t>
  </si>
  <si>
    <t>Sagogn</t>
  </si>
  <si>
    <t>Schluein</t>
  </si>
  <si>
    <t>Vals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</si>
  <si>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</si>
  <si>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</si>
  <si>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</si>
  <si>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</si>
  <si>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</si>
  <si>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</si>
  <si>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</si>
  <si>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</si>
  <si>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</si>
  <si>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</si>
  <si>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</si>
  <si>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</si>
  <si>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</si>
  <si>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</si>
  <si>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</si>
  <si>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</si>
  <si>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</si>
  <si>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</si>
  <si>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</si>
  <si>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</si>
  <si>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</si>
  <si>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</si>
  <si>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</si>
  <si>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</si>
  <si>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</si>
  <si>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</si>
  <si>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</si>
  <si>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</si>
  <si>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</si>
  <si>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</si>
  <si>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</si>
  <si>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</si>
  <si>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</si>
  <si>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</si>
  <si>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</si>
  <si>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</si>
  <si>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</si>
  <si>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</si>
  <si>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</si>
  <si>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</si>
  <si>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</si>
  <si>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</si>
  <si>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</si>
  <si>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</si>
  <si>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</si>
  <si>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</si>
  <si>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</si>
  <si>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</si>
  <si>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</si>
  <si>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</si>
  <si>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</si>
  <si>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</si>
  <si>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</si>
  <si>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</si>
  <si>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</si>
  <si>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</si>
  <si>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</si>
  <si>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</si>
  <si>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</si>
  <si>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</si>
  <si>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</si>
  <si>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</si>
  <si>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</si>
  <si>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</si>
  <si>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</si>
  <si>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</si>
  <si>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</si>
  <si>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</si>
  <si>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</si>
  <si>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</si>
  <si>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 xml:space="preserve">Calanca </t>
  </si>
  <si>
    <t>Lumnezia</t>
  </si>
  <si>
    <t>Safiental</t>
  </si>
  <si>
    <t>Valsot</t>
  </si>
  <si>
    <t>Ilanz/Glion</t>
  </si>
  <si>
    <t>Albula/Alvra</t>
  </si>
  <si>
    <t>Domleschg</t>
  </si>
  <si>
    <t>Seewis im Prättigau</t>
  </si>
  <si>
    <t>Surses</t>
  </si>
  <si>
    <t>Conters im Prättigau</t>
  </si>
  <si>
    <t>Obersaxen Mundaun</t>
  </si>
  <si>
    <t>Bergün Filisur</t>
  </si>
  <si>
    <t>Rheinwald</t>
  </si>
  <si>
    <t>La Punt Chamues-ch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</si>
  <si>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</si>
  <si>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</si>
  <si>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</si>
  <si>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</si>
  <si>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</si>
  <si>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</si>
  <si>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</si>
  <si>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</si>
  <si>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</si>
  <si>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</si>
  <si>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</si>
  <si>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</si>
  <si>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</si>
  <si>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</si>
  <si>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</si>
  <si>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</si>
  <si>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</si>
  <si>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</si>
  <si>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</si>
  <si>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</si>
  <si>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</si>
  <si>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</si>
  <si>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</si>
  <si>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</si>
  <si>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</si>
  <si>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</si>
  <si>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</si>
  <si>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</si>
  <si>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</si>
  <si>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</si>
  <si>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</si>
  <si>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&lt;Quelle_1&gt;</t>
  </si>
  <si>
    <t>&lt;Aktualisierung&gt;</t>
  </si>
  <si>
    <t>Region Albula</t>
  </si>
  <si>
    <t>Regiun Alvra</t>
  </si>
  <si>
    <t>Regione Albula</t>
  </si>
  <si>
    <t>Region Bernina</t>
  </si>
  <si>
    <t>Regiun Bernina</t>
  </si>
  <si>
    <t>Regione Bernina</t>
  </si>
  <si>
    <t>Region Engiadina Bassa/Val Müstair</t>
  </si>
  <si>
    <t>Regiun Engiadina Bassa/Val Müstair</t>
  </si>
  <si>
    <t>Regione Engiadina Bassa/Val Müstair</t>
  </si>
  <si>
    <t>Region Imboden</t>
  </si>
  <si>
    <t>Regiun Plaun</t>
  </si>
  <si>
    <t>Regione Imboden</t>
  </si>
  <si>
    <t>Region Landquart</t>
  </si>
  <si>
    <t>Regiun Landquart</t>
  </si>
  <si>
    <t>Regione Landquart</t>
  </si>
  <si>
    <t>Region Maloja</t>
  </si>
  <si>
    <t>Regiun Malögia</t>
  </si>
  <si>
    <t>Regione Maloja</t>
  </si>
  <si>
    <t>Region Moesa</t>
  </si>
  <si>
    <t>Regiun Moesa</t>
  </si>
  <si>
    <t>Regione Moesa</t>
  </si>
  <si>
    <t>Region Plessur</t>
  </si>
  <si>
    <t>Regiun Plessur</t>
  </si>
  <si>
    <t>Regione Plessur</t>
  </si>
  <si>
    <t>Region Prättigau/Davos</t>
  </si>
  <si>
    <t>Regiun Partenz/Tavau</t>
  </si>
  <si>
    <t>Regione Prättigau/Davos</t>
  </si>
  <si>
    <t>Region Surselva</t>
  </si>
  <si>
    <t>Regiun Surselva</t>
  </si>
  <si>
    <t>Regione Surselva</t>
  </si>
  <si>
    <t>Region Viamala</t>
  </si>
  <si>
    <t>Regiun Viamala</t>
  </si>
  <si>
    <t>Regione Viamala</t>
  </si>
  <si>
    <t>GRISCHUN</t>
  </si>
  <si>
    <t>GRIGIONI</t>
  </si>
  <si>
    <t>&lt;Legende_1&gt;</t>
  </si>
  <si>
    <t>Gesamtwohnungsbestand</t>
  </si>
  <si>
    <t>&lt;SpaltenTitel_1.1&gt;</t>
  </si>
  <si>
    <t>&lt;SpaltenTitel_2.1&gt;</t>
  </si>
  <si>
    <t>Leer stehende Wohnungen</t>
  </si>
  <si>
    <t>Anteil leer stehender Wohnungen am Gesamtwohnungsbestand, in %</t>
  </si>
  <si>
    <t>Quelle: BFS (Leerwohnungszählung)</t>
  </si>
  <si>
    <t>Leerwohnungen nach Gemeinden und Regionen</t>
  </si>
  <si>
    <t>Abitaziuns vidas en vischnancas e regiuns</t>
  </si>
  <si>
    <t>Abitazioni vuote per comune e regione</t>
  </si>
  <si>
    <t>Totale delle abitazioni</t>
  </si>
  <si>
    <t>Abitazioni vuote</t>
  </si>
  <si>
    <t>Quota di abitazioni vuote sul totale delle abitazioni, in %</t>
  </si>
  <si>
    <t>Abitaziuns vidas</t>
  </si>
  <si>
    <t>Quota d'abitaziuns vidas vi dal total d'abitaziuns, en %</t>
  </si>
  <si>
    <t>Datum Gesamtbestand</t>
  </si>
  <si>
    <t>Datum Leerwohnungen</t>
  </si>
  <si>
    <t>Total d'abitaziuns</t>
  </si>
  <si>
    <t>Funtauna: UST (Dumbraziun da las abitaziun vidas)</t>
  </si>
  <si>
    <t>Fonte: UST (Censimento delle abitazioni vuote)</t>
  </si>
  <si>
    <t>Letztmals aktualisiert am: 09.09.2025</t>
  </si>
  <si>
    <t>Ultima actualisaziun: 09.09.2025</t>
  </si>
  <si>
    <t>Ulimo aggiornamento: 09.09.2025</t>
  </si>
  <si>
    <t>(Gemeindestand 2025: 100 Gemeinden)</t>
  </si>
  <si>
    <t>(stadi communal 2025: 100 vischnancas)</t>
  </si>
  <si>
    <t>(stato dei comuni 2025: 100 comuni)</t>
  </si>
  <si>
    <t>Albula</t>
  </si>
  <si>
    <t>Schmitten (GR)</t>
  </si>
  <si>
    <t>Bernina</t>
  </si>
  <si>
    <t xml:space="preserve">Engiadina Bassa / Val Müstair </t>
  </si>
  <si>
    <t>Imboden</t>
  </si>
  <si>
    <t>Maloja</t>
  </si>
  <si>
    <t>St. Moritz</t>
  </si>
  <si>
    <t>Sils im Engadin/Segl</t>
  </si>
  <si>
    <t>Bregaglia</t>
  </si>
  <si>
    <t>Moesa</t>
  </si>
  <si>
    <t>Roveredo (GR)</t>
  </si>
  <si>
    <t>Plessur</t>
  </si>
  <si>
    <t>Prättigau / Davos</t>
  </si>
  <si>
    <t>Surselva</t>
  </si>
  <si>
    <t>Viamala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</si>
</sst>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60">
    <xf numFmtId="0" fontId="0" fillId="0" borderId="0" xfId="0"/>
    <xf numFmtId="0" fontId="3" fillId="2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Border="1"/>
    <xf numFmtId="0" fontId="5" fillId="2" borderId="0" xfId="2" applyFont="1" applyFill="1" applyBorder="1"/>
    <xf numFmtId="0" fontId="8" fillId="2" borderId="0" xfId="2" applyFont="1" applyFill="1" applyAlignment="1" applyProtection="1">
      <alignment horizontal="left"/>
      <protection locked="0"/>
    </xf>
    <xf numFmtId="0" fontId="2" fillId="2" borderId="0" xfId="2" applyFill="1"/>
    <xf numFmtId="1" fontId="2" fillId="2" borderId="0" xfId="2" applyNumberFormat="1" applyFont="1" applyFill="1" applyBorder="1"/>
    <xf numFmtId="0" fontId="1" fillId="2" borderId="0" xfId="2" applyFont="1" applyFill="1" applyBorder="1" applyAlignment="1">
      <alignment vertical="center"/>
    </xf>
    <xf numFmtId="3" fontId="1" fillId="2" borderId="2" xfId="2" applyNumberFormat="1" applyFont="1" applyFill="1" applyBorder="1" applyAlignment="1">
      <alignment vertical="center"/>
    </xf>
    <xf numFmtId="3" fontId="1" fillId="2" borderId="3" xfId="2" applyNumberFormat="1" applyFont="1" applyFill="1" applyBorder="1" applyAlignment="1">
      <alignment horizontal="right" vertical="center"/>
    </xf>
    <xf numFmtId="3" fontId="1" fillId="2" borderId="5" xfId="2" applyNumberFormat="1" applyFont="1" applyFill="1" applyBorder="1" applyAlignment="1">
      <alignment vertical="center"/>
    </xf>
    <xf numFmtId="3" fontId="1" fillId="2" borderId="6" xfId="2" applyNumberFormat="1" applyFont="1" applyFill="1" applyBorder="1" applyAlignment="1">
      <alignment horizontal="right" vertical="center"/>
    </xf>
    <xf numFmtId="3" fontId="1" fillId="2" borderId="8" xfId="2" applyNumberFormat="1" applyFont="1" applyFill="1" applyBorder="1" applyAlignment="1">
      <alignment vertical="center"/>
    </xf>
    <xf numFmtId="3" fontId="1" fillId="2" borderId="9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left" vertical="top" wrapText="1"/>
    </xf>
    <xf numFmtId="0" fontId="4" fillId="2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7" fillId="6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2" applyFont="1" applyFill="1" applyAlignment="1" applyProtection="1">
      <alignment horizontal="left"/>
      <protection locked="0"/>
    </xf>
    <xf numFmtId="0" fontId="2" fillId="5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center" wrapText="1"/>
    </xf>
    <xf numFmtId="14" fontId="2" fillId="6" borderId="0" xfId="0" applyNumberFormat="1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wrapText="1"/>
    </xf>
    <xf numFmtId="0" fontId="3" fillId="2" borderId="13" xfId="2" applyFont="1" applyFill="1" applyBorder="1"/>
    <xf numFmtId="0" fontId="2" fillId="2" borderId="13" xfId="2" applyFont="1" applyFill="1" applyBorder="1"/>
    <xf numFmtId="0" fontId="2" fillId="2" borderId="14" xfId="2" applyFont="1" applyFill="1" applyBorder="1"/>
    <xf numFmtId="14" fontId="3" fillId="7" borderId="0" xfId="2" applyNumberFormat="1" applyFont="1" applyFill="1" applyBorder="1" applyAlignment="1">
      <alignment horizontal="center" vertical="center"/>
    </xf>
    <xf numFmtId="14" fontId="3" fillId="7" borderId="16" xfId="2" applyNumberFormat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top" wrapText="1"/>
    </xf>
    <xf numFmtId="0" fontId="3" fillId="7" borderId="12" xfId="2" applyFont="1" applyFill="1" applyBorder="1" applyAlignment="1">
      <alignment horizontal="center" vertical="center" wrapText="1"/>
    </xf>
    <xf numFmtId="0" fontId="3" fillId="7" borderId="17" xfId="2" applyFont="1" applyFill="1" applyBorder="1" applyAlignment="1">
      <alignment horizontal="center" vertical="center" wrapText="1"/>
    </xf>
    <xf numFmtId="3" fontId="12" fillId="2" borderId="2" xfId="2" applyNumberFormat="1" applyFont="1" applyFill="1" applyBorder="1" applyAlignment="1">
      <alignment vertical="center"/>
    </xf>
    <xf numFmtId="3" fontId="12" fillId="2" borderId="3" xfId="2" applyNumberFormat="1" applyFont="1" applyFill="1" applyBorder="1" applyAlignment="1">
      <alignment horizontal="right" vertical="center"/>
    </xf>
    <xf numFmtId="3" fontId="12" fillId="2" borderId="5" xfId="2" applyNumberFormat="1" applyFont="1" applyFill="1" applyBorder="1" applyAlignment="1">
      <alignment vertical="center"/>
    </xf>
    <xf numFmtId="3" fontId="12" fillId="2" borderId="6" xfId="2" applyNumberFormat="1" applyFont="1" applyFill="1" applyBorder="1" applyAlignment="1">
      <alignment vertical="center"/>
    </xf>
    <xf numFmtId="3" fontId="12" fillId="2" borderId="2" xfId="2" applyNumberFormat="1" applyFont="1" applyFill="1" applyBorder="1" applyAlignment="1">
      <alignment horizontal="right" vertical="center"/>
    </xf>
    <xf numFmtId="10" fontId="12" fillId="2" borderId="4" xfId="2" applyNumberFormat="1" applyFont="1" applyFill="1" applyBorder="1" applyAlignment="1">
      <alignment vertical="center"/>
    </xf>
    <xf numFmtId="10" fontId="1" fillId="2" borderId="4" xfId="2" applyNumberFormat="1" applyFont="1" applyFill="1" applyBorder="1" applyAlignment="1">
      <alignment horizontal="right" vertical="center"/>
    </xf>
    <xf numFmtId="10" fontId="1" fillId="2" borderId="4" xfId="2" applyNumberFormat="1" applyFont="1" applyFill="1" applyBorder="1" applyAlignment="1">
      <alignment vertical="center"/>
    </xf>
    <xf numFmtId="10" fontId="1" fillId="2" borderId="7" xfId="2" applyNumberFormat="1" applyFont="1" applyFill="1" applyBorder="1" applyAlignment="1">
      <alignment horizontal="right" vertical="center"/>
    </xf>
    <xf numFmtId="10" fontId="1" fillId="2" borderId="1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top" wrapText="1"/>
    </xf>
    <xf numFmtId="0" fontId="3" fillId="7" borderId="18" xfId="2" applyFont="1" applyFill="1" applyBorder="1" applyAlignment="1">
      <alignment horizontal="center" vertical="center" wrapText="1"/>
    </xf>
    <xf numFmtId="0" fontId="3" fillId="7" borderId="19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wrapText="1"/>
    </xf>
    <xf numFmtId="0" fontId="2" fillId="2" borderId="15" xfId="2" applyFont="1" applyFill="1" applyBorder="1" applyAlignment="1">
      <alignment horizontal="center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815975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857250</xdr:colOff>
      <xdr:row>0</xdr:row>
      <xdr:rowOff>19050</xdr:rowOff>
    </xdr:from>
    <xdr:to>
      <xdr:col>3</xdr:col>
      <xdr:colOff>1624650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0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0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0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workbookViewId="0"/>
  </sheetViews>
  <sheetFormatPr baseColWidth="10" defaultColWidth="9.140625" defaultRowHeight="12.75" x14ac:dyDescent="0.2"/>
  <cols>
    <col min="1" max="1" width="36" style="3" customWidth="1"/>
    <col min="2" max="4" width="26.28515625" style="3" customWidth="1"/>
    <col min="5" max="6" width="11.42578125" style="3" customWidth="1"/>
    <col min="7" max="16384" width="9.140625" style="3"/>
  </cols>
  <sheetData>
    <row r="1" spans="1:7" s="2" customFormat="1" x14ac:dyDescent="0.2"/>
    <row r="2" spans="1:7" s="2" customFormat="1" ht="15.75" x14ac:dyDescent="0.25">
      <c r="B2" s="17"/>
    </row>
    <row r="3" spans="1:7" s="2" customFormat="1" ht="15.75" x14ac:dyDescent="0.25">
      <c r="B3" s="17"/>
    </row>
    <row r="4" spans="1:7" s="2" customFormat="1" ht="15.75" x14ac:dyDescent="0.25">
      <c r="B4" s="17"/>
    </row>
    <row r="5" spans="1:7" s="2" customFormat="1" x14ac:dyDescent="0.2"/>
    <row r="6" spans="1:7" s="2" customFormat="1" x14ac:dyDescent="0.2"/>
    <row r="7" spans="1:7" s="4" customFormat="1" ht="15.75" x14ac:dyDescent="0.2">
      <c r="A7" s="55" t="str">
        <f>VLOOKUP("&lt;Fachbereich&gt;",Uebersetzungen!$B$3:$E$27,Uebersetzungen!$B$2+1,FALSE)</f>
        <v>Daten &amp; Statistik</v>
      </c>
      <c r="B7" s="55"/>
      <c r="C7" s="5"/>
      <c r="D7" s="5"/>
      <c r="E7" s="5"/>
      <c r="F7" s="5"/>
    </row>
    <row r="8" spans="1:7" s="4" customFormat="1" ht="15.75" x14ac:dyDescent="0.2">
      <c r="A8" s="16"/>
      <c r="B8" s="16"/>
      <c r="C8" s="5"/>
      <c r="D8" s="5"/>
      <c r="E8" s="5"/>
      <c r="F8" s="5"/>
    </row>
    <row r="9" spans="1:7" s="7" customFormat="1" ht="18" x14ac:dyDescent="0.25">
      <c r="A9" s="6" t="str">
        <f>VLOOKUP("&lt;Titel&gt;",Uebersetzungen!$B$3:$E$27,Uebersetzungen!$B$2+1,FALSE)</f>
        <v>Leerwohnungen nach Gemeinden und Regionen</v>
      </c>
    </row>
    <row r="10" spans="1:7" s="4" customFormat="1" x14ac:dyDescent="0.2">
      <c r="A10" s="29" t="str">
        <f>VLOOKUP("&lt;UTitel&gt;",Uebersetzungen!$B$3:$E$27,Uebersetzungen!$B$2+1,FALSE)</f>
        <v>(Gemeindestand 2025: 100 Gemeinden)</v>
      </c>
      <c r="C10" s="8"/>
      <c r="D10" s="8"/>
    </row>
    <row r="11" spans="1:7" s="4" customFormat="1" x14ac:dyDescent="0.2">
      <c r="C11" s="8"/>
      <c r="D11" s="8"/>
    </row>
    <row r="12" spans="1:7" s="4" customFormat="1" ht="13.5" thickBot="1" x14ac:dyDescent="0.25">
      <c r="C12" s="8"/>
      <c r="D12" s="8"/>
    </row>
    <row r="13" spans="1:7" s="36" customFormat="1" ht="32.25" customHeight="1" x14ac:dyDescent="0.2">
      <c r="A13" s="58"/>
      <c r="B13" s="43" t="str">
        <f>VLOOKUP("&lt;SpaltenTitel_1&gt;",Uebersetzungen!$B$3:$E$27,Uebersetzungen!$B$2+1,FALSE)</f>
        <v>Gesamtwohnungsbestand</v>
      </c>
      <c r="C13" s="44" t="str">
        <f>VLOOKUP("&lt;SpaltenTitel_2&gt;",Uebersetzungen!$B$3:$E$27,Uebersetzungen!$B$2+1,FALSE)</f>
        <v>Leer stehende Wohnungen</v>
      </c>
      <c r="D13" s="56" t="str">
        <f>VLOOKUP("&lt;SpaltenTitel_3&gt;",Uebersetzungen!$B$3:$E$27,Uebersetzungen!$B$2+1,FALSE)</f>
        <v>Anteil leer stehender Wohnungen am Gesamtwohnungsbestand, in %</v>
      </c>
    </row>
    <row r="14" spans="1:7" s="9" customFormat="1" ht="27" customHeight="1" x14ac:dyDescent="0.2">
      <c r="A14" s="59"/>
      <c r="B14" s="40">
        <f>VLOOKUP("&lt;SpaltenTitel_1.1&gt;",Uebersetzungen!$B$3:$E$27,Uebersetzungen!$B$2+1,FALSE)</f>
        <v>45657</v>
      </c>
      <c r="C14" s="41">
        <f>VLOOKUP("&lt;SpaltenTitel_2.1&gt;",Uebersetzungen!$B$3:$E$27,Uebersetzungen!$B$2+1,FALSE)</f>
        <v>45809</v>
      </c>
      <c r="D14" s="57"/>
    </row>
    <row r="15" spans="1:7" s="4" customFormat="1" ht="14.25" customHeight="1" x14ac:dyDescent="0.2">
      <c r="A15" s="37" t="s">
        <v>0</v>
      </c>
      <c r="B15" s="47">
        <v>185989</v>
      </c>
      <c r="C15" s="48">
        <v>1062</v>
      </c>
      <c r="D15" s="50">
        <v>5.7100151084203904E-3</v>
      </c>
    </row>
    <row r="16" spans="1:7" s="9" customFormat="1" ht="14.25" customHeight="1" x14ac:dyDescent="0.2">
      <c r="A16" s="37" t="s">
        <v>188</v>
      </c>
      <c r="B16" s="49">
        <v>14945</v>
      </c>
      <c r="C16" s="46">
        <v>50</v>
      </c>
      <c r="D16" s="50">
        <v>3.3456005352960855E-3</v>
      </c>
      <c r="E16" s="4"/>
      <c r="F16" s="4"/>
      <c r="G16" s="4"/>
    </row>
    <row r="17" spans="1:7" s="9" customFormat="1" ht="14.25" customHeight="1" x14ac:dyDescent="0.2">
      <c r="A17" s="38" t="s">
        <v>1</v>
      </c>
      <c r="B17" s="10">
        <v>5829</v>
      </c>
      <c r="C17" s="11">
        <v>0</v>
      </c>
      <c r="D17" s="51">
        <v>0</v>
      </c>
      <c r="E17" s="4"/>
      <c r="F17" s="4"/>
      <c r="G17" s="4"/>
    </row>
    <row r="18" spans="1:7" s="9" customFormat="1" ht="14.25" customHeight="1" x14ac:dyDescent="0.2">
      <c r="A18" s="38" t="s">
        <v>2</v>
      </c>
      <c r="B18" s="10">
        <v>1037</v>
      </c>
      <c r="C18" s="11">
        <v>11</v>
      </c>
      <c r="D18" s="51">
        <v>1.0607521697203472E-2</v>
      </c>
      <c r="E18" s="4"/>
      <c r="F18" s="4"/>
      <c r="G18" s="4"/>
    </row>
    <row r="19" spans="1:7" s="9" customFormat="1" ht="14.25" customHeight="1" x14ac:dyDescent="0.2">
      <c r="A19" s="38" t="s">
        <v>189</v>
      </c>
      <c r="B19" s="10">
        <v>308</v>
      </c>
      <c r="C19" s="11">
        <v>3</v>
      </c>
      <c r="D19" s="51">
        <v>9.74025974025974E-3</v>
      </c>
      <c r="E19" s="4"/>
      <c r="F19" s="4"/>
      <c r="G19" s="4"/>
    </row>
    <row r="20" spans="1:7" s="9" customFormat="1" ht="14.25" customHeight="1" x14ac:dyDescent="0.2">
      <c r="A20" s="38" t="s">
        <v>85</v>
      </c>
      <c r="B20" s="10">
        <v>1522</v>
      </c>
      <c r="C20" s="11">
        <v>3</v>
      </c>
      <c r="D20" s="51">
        <v>1.9710906701708277E-3</v>
      </c>
      <c r="E20" s="4"/>
      <c r="F20" s="4"/>
      <c r="G20" s="4"/>
    </row>
    <row r="21" spans="1:7" s="9" customFormat="1" ht="14.25" customHeight="1" x14ac:dyDescent="0.2">
      <c r="A21" s="38" t="s">
        <v>88</v>
      </c>
      <c r="B21" s="10">
        <v>4832</v>
      </c>
      <c r="C21" s="11">
        <v>26</v>
      </c>
      <c r="D21" s="51">
        <v>5.3807947019867547E-3</v>
      </c>
      <c r="E21" s="4"/>
      <c r="F21" s="4"/>
      <c r="G21" s="4"/>
    </row>
    <row r="22" spans="1:7" s="9" customFormat="1" ht="14.25" customHeight="1" x14ac:dyDescent="0.2">
      <c r="A22" s="38" t="s">
        <v>91</v>
      </c>
      <c r="B22" s="10">
        <v>1417</v>
      </c>
      <c r="C22" s="11">
        <v>7</v>
      </c>
      <c r="D22" s="51">
        <v>4.9400141143260412E-3</v>
      </c>
      <c r="E22" s="4"/>
      <c r="F22" s="4"/>
      <c r="G22" s="4"/>
    </row>
    <row r="23" spans="1:7" s="9" customFormat="1" ht="14.25" customHeight="1" x14ac:dyDescent="0.2">
      <c r="A23" s="37" t="s">
        <v>190</v>
      </c>
      <c r="B23" s="45">
        <v>3722</v>
      </c>
      <c r="C23" s="46">
        <v>87</v>
      </c>
      <c r="D23" s="50">
        <v>2.3374529822675981E-2</v>
      </c>
      <c r="E23" s="4"/>
      <c r="F23" s="4"/>
      <c r="G23" s="4"/>
    </row>
    <row r="24" spans="1:7" s="9" customFormat="1" ht="14.25" customHeight="1" x14ac:dyDescent="0.2">
      <c r="A24" s="38" t="s">
        <v>3</v>
      </c>
      <c r="B24" s="10">
        <v>909</v>
      </c>
      <c r="C24" s="11">
        <v>7</v>
      </c>
      <c r="D24" s="51">
        <v>7.7007700770077006E-3</v>
      </c>
      <c r="E24" s="4"/>
      <c r="F24" s="4"/>
      <c r="G24" s="4"/>
    </row>
    <row r="25" spans="1:7" s="9" customFormat="1" ht="14.25" customHeight="1" x14ac:dyDescent="0.2">
      <c r="A25" s="38" t="s">
        <v>4</v>
      </c>
      <c r="B25" s="10">
        <v>2813</v>
      </c>
      <c r="C25" s="11">
        <v>80</v>
      </c>
      <c r="D25" s="51">
        <v>2.8439388553146108E-2</v>
      </c>
      <c r="E25" s="4"/>
      <c r="F25" s="4"/>
      <c r="G25" s="4"/>
    </row>
    <row r="26" spans="1:7" s="9" customFormat="1" ht="14.25" customHeight="1" x14ac:dyDescent="0.2">
      <c r="A26" s="37" t="s">
        <v>191</v>
      </c>
      <c r="B26" s="45">
        <v>10051</v>
      </c>
      <c r="C26" s="46">
        <v>73</v>
      </c>
      <c r="D26" s="50">
        <v>7.2629589095612379E-3</v>
      </c>
      <c r="E26" s="4"/>
      <c r="F26" s="4"/>
      <c r="G26" s="4"/>
    </row>
    <row r="27" spans="1:7" s="9" customFormat="1" ht="14.25" customHeight="1" x14ac:dyDescent="0.2">
      <c r="A27" s="38" t="s">
        <v>33</v>
      </c>
      <c r="B27" s="10">
        <v>1327</v>
      </c>
      <c r="C27" s="11">
        <v>11</v>
      </c>
      <c r="D27" s="51">
        <v>8.2893745290128114E-3</v>
      </c>
      <c r="E27" s="4"/>
      <c r="F27" s="4"/>
      <c r="G27" s="4"/>
    </row>
    <row r="28" spans="1:7" s="9" customFormat="1" ht="14.25" customHeight="1" x14ac:dyDescent="0.2">
      <c r="A28" s="38" t="s">
        <v>34</v>
      </c>
      <c r="B28" s="10">
        <v>1115</v>
      </c>
      <c r="C28" s="11">
        <v>15</v>
      </c>
      <c r="D28" s="51">
        <v>1.3452914798206279E-2</v>
      </c>
      <c r="E28" s="4"/>
      <c r="F28" s="4"/>
      <c r="G28" s="4"/>
    </row>
    <row r="29" spans="1:7" s="9" customFormat="1" ht="14.25" customHeight="1" x14ac:dyDescent="0.2">
      <c r="A29" s="38" t="s">
        <v>35</v>
      </c>
      <c r="B29" s="10">
        <v>5521</v>
      </c>
      <c r="C29" s="11">
        <v>17</v>
      </c>
      <c r="D29" s="51">
        <v>3.0791523274769062E-3</v>
      </c>
      <c r="E29" s="4"/>
      <c r="F29" s="4"/>
      <c r="G29" s="4"/>
    </row>
    <row r="30" spans="1:7" s="9" customFormat="1" ht="14.25" customHeight="1" x14ac:dyDescent="0.2">
      <c r="A30" s="38" t="s">
        <v>83</v>
      </c>
      <c r="B30" s="10">
        <v>737</v>
      </c>
      <c r="C30" s="11">
        <v>9</v>
      </c>
      <c r="D30" s="51">
        <v>1.2211668928086838E-2</v>
      </c>
      <c r="E30" s="4"/>
      <c r="F30" s="4"/>
      <c r="G30" s="4"/>
    </row>
    <row r="31" spans="1:7" s="9" customFormat="1" ht="14.25" customHeight="1" x14ac:dyDescent="0.2">
      <c r="A31" s="38" t="s">
        <v>54</v>
      </c>
      <c r="B31" s="10">
        <v>1351</v>
      </c>
      <c r="C31" s="11">
        <v>21</v>
      </c>
      <c r="D31" s="51">
        <v>1.5544041450777202E-2</v>
      </c>
      <c r="E31" s="4"/>
      <c r="F31" s="4"/>
      <c r="G31" s="4"/>
    </row>
    <row r="32" spans="1:7" s="9" customFormat="1" ht="14.25" customHeight="1" x14ac:dyDescent="0.2">
      <c r="A32" s="37" t="s">
        <v>192</v>
      </c>
      <c r="B32" s="45">
        <v>15119</v>
      </c>
      <c r="C32" s="46">
        <v>74</v>
      </c>
      <c r="D32" s="50">
        <v>4.8945036047357629E-3</v>
      </c>
      <c r="E32" s="4"/>
      <c r="F32" s="4"/>
      <c r="G32" s="4"/>
    </row>
    <row r="33" spans="1:7" s="9" customFormat="1" ht="14.25" customHeight="1" x14ac:dyDescent="0.2">
      <c r="A33" s="38" t="s">
        <v>26</v>
      </c>
      <c r="B33" s="10">
        <v>1767</v>
      </c>
      <c r="C33" s="11">
        <v>4</v>
      </c>
      <c r="D33" s="51">
        <v>2.2637238256932655E-3</v>
      </c>
      <c r="E33" s="4"/>
      <c r="F33" s="4"/>
      <c r="G33" s="4"/>
    </row>
    <row r="34" spans="1:7" s="9" customFormat="1" ht="14.25" customHeight="1" x14ac:dyDescent="0.2">
      <c r="A34" s="38" t="s">
        <v>27</v>
      </c>
      <c r="B34" s="10">
        <v>3960</v>
      </c>
      <c r="C34" s="11">
        <v>21</v>
      </c>
      <c r="D34" s="51">
        <v>5.3030303030303034E-3</v>
      </c>
      <c r="E34" s="4"/>
      <c r="F34" s="4"/>
      <c r="G34" s="4"/>
    </row>
    <row r="35" spans="1:7" s="9" customFormat="1" ht="14.25" customHeight="1" x14ac:dyDescent="0.2">
      <c r="A35" s="38" t="s">
        <v>28</v>
      </c>
      <c r="B35" s="10">
        <v>784</v>
      </c>
      <c r="C35" s="11">
        <v>15</v>
      </c>
      <c r="D35" s="51">
        <v>1.913265306122449E-2</v>
      </c>
      <c r="E35" s="4"/>
      <c r="F35" s="4"/>
      <c r="G35" s="4"/>
    </row>
    <row r="36" spans="1:7" s="9" customFormat="1" ht="14.25" customHeight="1" x14ac:dyDescent="0.2">
      <c r="A36" s="38" t="s">
        <v>29</v>
      </c>
      <c r="B36" s="10">
        <v>1302</v>
      </c>
      <c r="C36" s="11">
        <v>3</v>
      </c>
      <c r="D36" s="51">
        <v>2.304147465437788E-3</v>
      </c>
      <c r="E36" s="4"/>
      <c r="F36" s="4"/>
      <c r="G36" s="4"/>
    </row>
    <row r="37" spans="1:7" s="9" customFormat="1" ht="14.25" customHeight="1" x14ac:dyDescent="0.2">
      <c r="A37" s="38" t="s">
        <v>30</v>
      </c>
      <c r="B37" s="10">
        <v>5289</v>
      </c>
      <c r="C37" s="11">
        <v>16</v>
      </c>
      <c r="D37" s="51">
        <v>3.0251465305350727E-3</v>
      </c>
      <c r="E37" s="4"/>
      <c r="F37" s="4"/>
      <c r="G37" s="4"/>
    </row>
    <row r="38" spans="1:7" s="9" customFormat="1" ht="14.25" customHeight="1" x14ac:dyDescent="0.2">
      <c r="A38" s="38" t="s">
        <v>31</v>
      </c>
      <c r="B38" s="10">
        <v>749</v>
      </c>
      <c r="C38" s="11">
        <v>2</v>
      </c>
      <c r="D38" s="51">
        <v>2.6702269692923898E-3</v>
      </c>
      <c r="E38" s="4"/>
      <c r="F38" s="4"/>
      <c r="G38" s="4"/>
    </row>
    <row r="39" spans="1:7" s="9" customFormat="1" ht="14.25" customHeight="1" x14ac:dyDescent="0.2">
      <c r="A39" s="38" t="s">
        <v>32</v>
      </c>
      <c r="B39" s="10">
        <v>1268</v>
      </c>
      <c r="C39" s="11">
        <v>13</v>
      </c>
      <c r="D39" s="51">
        <v>1.025236593059937E-2</v>
      </c>
      <c r="E39" s="4"/>
      <c r="F39" s="4"/>
      <c r="G39" s="4"/>
    </row>
    <row r="40" spans="1:7" s="9" customFormat="1" ht="14.25" customHeight="1" x14ac:dyDescent="0.2">
      <c r="A40" s="37" t="s">
        <v>71</v>
      </c>
      <c r="B40" s="45">
        <v>13399</v>
      </c>
      <c r="C40" s="46">
        <v>44</v>
      </c>
      <c r="D40" s="50">
        <v>3.283827151279946E-3</v>
      </c>
      <c r="E40" s="4"/>
      <c r="F40" s="4"/>
      <c r="G40" s="4"/>
    </row>
    <row r="41" spans="1:7" s="9" customFormat="1" ht="14.25" customHeight="1" x14ac:dyDescent="0.2">
      <c r="A41" s="38" t="s">
        <v>64</v>
      </c>
      <c r="B41" s="10">
        <v>1670</v>
      </c>
      <c r="C41" s="11">
        <v>2</v>
      </c>
      <c r="D41" s="51">
        <v>1.1976047904191617E-3</v>
      </c>
      <c r="E41" s="4"/>
      <c r="F41" s="4"/>
      <c r="G41" s="4"/>
    </row>
    <row r="42" spans="1:7" s="9" customFormat="1" ht="14.25" customHeight="1" x14ac:dyDescent="0.2">
      <c r="A42" s="38" t="s">
        <v>65</v>
      </c>
      <c r="B42" s="10">
        <v>1432</v>
      </c>
      <c r="C42" s="11">
        <v>3</v>
      </c>
      <c r="D42" s="51">
        <v>2.0949720670391061E-3</v>
      </c>
      <c r="E42" s="4"/>
      <c r="F42" s="4"/>
      <c r="G42" s="4"/>
    </row>
    <row r="43" spans="1:7" s="9" customFormat="1" ht="14.25" customHeight="1" x14ac:dyDescent="0.2">
      <c r="A43" s="38" t="s">
        <v>66</v>
      </c>
      <c r="B43" s="10">
        <v>1882</v>
      </c>
      <c r="C43" s="11">
        <v>6</v>
      </c>
      <c r="D43" s="51">
        <v>3.188097768331562E-3</v>
      </c>
      <c r="E43" s="4"/>
      <c r="F43" s="4"/>
      <c r="G43" s="4"/>
    </row>
    <row r="44" spans="1:7" s="9" customFormat="1" ht="14.25" customHeight="1" x14ac:dyDescent="0.2">
      <c r="A44" s="38" t="s">
        <v>67</v>
      </c>
      <c r="B44" s="10">
        <v>467</v>
      </c>
      <c r="C44" s="11">
        <v>5</v>
      </c>
      <c r="D44" s="51">
        <v>1.0706638115631691E-2</v>
      </c>
      <c r="E44" s="4"/>
      <c r="F44" s="4"/>
      <c r="G44" s="4"/>
    </row>
    <row r="45" spans="1:7" s="9" customFormat="1" ht="14.25" customHeight="1" x14ac:dyDescent="0.2">
      <c r="A45" s="38" t="s">
        <v>68</v>
      </c>
      <c r="B45" s="10">
        <v>511</v>
      </c>
      <c r="C45" s="11">
        <v>6</v>
      </c>
      <c r="D45" s="51">
        <v>1.1741682974559686E-2</v>
      </c>
      <c r="E45" s="4"/>
      <c r="F45" s="4"/>
      <c r="G45" s="4"/>
    </row>
    <row r="46" spans="1:7" s="9" customFormat="1" ht="14.25" customHeight="1" x14ac:dyDescent="0.2">
      <c r="A46" s="38" t="s">
        <v>69</v>
      </c>
      <c r="B46" s="10">
        <v>1778</v>
      </c>
      <c r="C46" s="11">
        <v>14</v>
      </c>
      <c r="D46" s="51">
        <v>7.874015748031496E-3</v>
      </c>
      <c r="E46" s="4"/>
      <c r="F46" s="4"/>
      <c r="G46" s="4"/>
    </row>
    <row r="47" spans="1:7" s="9" customFormat="1" ht="14.25" customHeight="1" x14ac:dyDescent="0.2">
      <c r="A47" s="38" t="s">
        <v>70</v>
      </c>
      <c r="B47" s="10">
        <v>1255</v>
      </c>
      <c r="C47" s="11">
        <v>3</v>
      </c>
      <c r="D47" s="51">
        <v>2.3904382470119521E-3</v>
      </c>
      <c r="E47" s="4"/>
      <c r="F47" s="4"/>
      <c r="G47" s="4"/>
    </row>
    <row r="48" spans="1:7" s="9" customFormat="1" ht="14.25" customHeight="1" x14ac:dyDescent="0.2">
      <c r="A48" s="38" t="s">
        <v>71</v>
      </c>
      <c r="B48" s="10">
        <v>4404</v>
      </c>
      <c r="C48" s="11">
        <v>5</v>
      </c>
      <c r="D48" s="51">
        <v>1.1353315168029065E-3</v>
      </c>
      <c r="E48" s="4"/>
      <c r="F48" s="4"/>
      <c r="G48" s="4"/>
    </row>
    <row r="49" spans="1:7" s="9" customFormat="1" ht="14.25" customHeight="1" x14ac:dyDescent="0.2">
      <c r="A49" s="37" t="s">
        <v>193</v>
      </c>
      <c r="B49" s="45">
        <v>23937</v>
      </c>
      <c r="C49" s="46">
        <v>127</v>
      </c>
      <c r="D49" s="50">
        <v>5.3055938505242933E-3</v>
      </c>
      <c r="E49" s="4"/>
      <c r="F49" s="4"/>
      <c r="G49" s="4"/>
    </row>
    <row r="50" spans="1:7" s="9" customFormat="1" ht="14.25" customHeight="1" x14ac:dyDescent="0.2">
      <c r="A50" s="38" t="s">
        <v>36</v>
      </c>
      <c r="B50" s="10">
        <v>657</v>
      </c>
      <c r="C50" s="11">
        <v>0</v>
      </c>
      <c r="D50" s="51">
        <v>0</v>
      </c>
      <c r="E50" s="4"/>
      <c r="F50" s="4"/>
      <c r="G50" s="4"/>
    </row>
    <row r="51" spans="1:7" s="9" customFormat="1" ht="14.25" customHeight="1" x14ac:dyDescent="0.2">
      <c r="A51" s="38" t="s">
        <v>37</v>
      </c>
      <c r="B51" s="10">
        <v>2444</v>
      </c>
      <c r="C51" s="11">
        <v>5</v>
      </c>
      <c r="D51" s="51">
        <v>2.0458265139116204E-3</v>
      </c>
      <c r="E51" s="4"/>
      <c r="F51" s="4"/>
      <c r="G51" s="4"/>
    </row>
    <row r="52" spans="1:7" s="9" customFormat="1" ht="14.25" customHeight="1" x14ac:dyDescent="0.2">
      <c r="A52" s="38" t="s">
        <v>38</v>
      </c>
      <c r="B52" s="10">
        <v>435</v>
      </c>
      <c r="C52" s="11">
        <v>0</v>
      </c>
      <c r="D52" s="51">
        <v>0</v>
      </c>
      <c r="E52" s="4"/>
      <c r="F52" s="4"/>
      <c r="G52" s="4"/>
    </row>
    <row r="53" spans="1:7" s="9" customFormat="1" ht="14.25" customHeight="1" x14ac:dyDescent="0.2">
      <c r="A53" s="38" t="s">
        <v>39</v>
      </c>
      <c r="B53" s="10">
        <v>2335</v>
      </c>
      <c r="C53" s="11">
        <v>3</v>
      </c>
      <c r="D53" s="51">
        <v>1.2847965738758029E-3</v>
      </c>
      <c r="E53" s="4"/>
      <c r="F53" s="4"/>
      <c r="G53" s="4"/>
    </row>
    <row r="54" spans="1:7" s="9" customFormat="1" ht="14.25" customHeight="1" x14ac:dyDescent="0.2">
      <c r="A54" s="38" t="s">
        <v>93</v>
      </c>
      <c r="B54" s="10">
        <v>1248</v>
      </c>
      <c r="C54" s="11">
        <v>3</v>
      </c>
      <c r="D54" s="51">
        <v>2.403846153846154E-3</v>
      </c>
      <c r="E54" s="4"/>
      <c r="F54" s="4"/>
      <c r="G54" s="4"/>
    </row>
    <row r="55" spans="1:7" s="9" customFormat="1" ht="14.25" customHeight="1" x14ac:dyDescent="0.2">
      <c r="A55" s="38" t="s">
        <v>40</v>
      </c>
      <c r="B55" s="10">
        <v>2816</v>
      </c>
      <c r="C55" s="11">
        <v>10</v>
      </c>
      <c r="D55" s="51">
        <v>3.5511363636363635E-3</v>
      </c>
      <c r="E55" s="4"/>
      <c r="F55" s="4"/>
      <c r="G55" s="4"/>
    </row>
    <row r="56" spans="1:7" s="9" customFormat="1" ht="14.25" customHeight="1" x14ac:dyDescent="0.2">
      <c r="A56" s="38" t="s">
        <v>194</v>
      </c>
      <c r="B56" s="10">
        <v>5963</v>
      </c>
      <c r="C56" s="11">
        <v>69</v>
      </c>
      <c r="D56" s="51">
        <v>1.1571356699647829E-2</v>
      </c>
      <c r="E56" s="4"/>
      <c r="F56" s="4"/>
      <c r="G56" s="4"/>
    </row>
    <row r="57" spans="1:7" s="9" customFormat="1" ht="14.25" customHeight="1" x14ac:dyDescent="0.2">
      <c r="A57" s="38" t="s">
        <v>41</v>
      </c>
      <c r="B57" s="10">
        <v>626</v>
      </c>
      <c r="C57" s="11">
        <v>4</v>
      </c>
      <c r="D57" s="51">
        <v>6.3897763578274758E-3</v>
      </c>
      <c r="E57" s="4"/>
      <c r="F57" s="4"/>
      <c r="G57" s="4"/>
    </row>
    <row r="58" spans="1:7" s="9" customFormat="1" ht="14.25" customHeight="1" x14ac:dyDescent="0.2">
      <c r="A58" s="38" t="s">
        <v>195</v>
      </c>
      <c r="B58" s="10">
        <v>1200</v>
      </c>
      <c r="C58" s="11">
        <v>10</v>
      </c>
      <c r="D58" s="51">
        <v>8.3333333333333332E-3</v>
      </c>
      <c r="E58" s="4"/>
      <c r="F58" s="4"/>
      <c r="G58" s="4"/>
    </row>
    <row r="59" spans="1:7" s="9" customFormat="1" ht="14.25" customHeight="1" x14ac:dyDescent="0.2">
      <c r="A59" s="38" t="s">
        <v>42</v>
      </c>
      <c r="B59" s="10">
        <v>2515</v>
      </c>
      <c r="C59" s="11">
        <v>17</v>
      </c>
      <c r="D59" s="51">
        <v>6.7594433399602383E-3</v>
      </c>
      <c r="E59" s="4"/>
      <c r="F59" s="4"/>
      <c r="G59" s="4"/>
    </row>
    <row r="60" spans="1:7" s="9" customFormat="1" ht="14.25" customHeight="1" x14ac:dyDescent="0.2">
      <c r="A60" s="38" t="s">
        <v>43</v>
      </c>
      <c r="B60" s="10">
        <v>1604</v>
      </c>
      <c r="C60" s="11">
        <v>0</v>
      </c>
      <c r="D60" s="51">
        <v>0</v>
      </c>
      <c r="E60" s="4"/>
      <c r="F60" s="4"/>
      <c r="G60" s="4"/>
    </row>
    <row r="61" spans="1:7" s="9" customFormat="1" ht="14.25" customHeight="1" x14ac:dyDescent="0.2">
      <c r="A61" s="38" t="s">
        <v>196</v>
      </c>
      <c r="B61" s="10">
        <v>2094</v>
      </c>
      <c r="C61" s="11">
        <v>6</v>
      </c>
      <c r="D61" s="51">
        <v>2.8653295128939827E-3</v>
      </c>
      <c r="E61" s="4"/>
      <c r="F61" s="4"/>
      <c r="G61" s="4"/>
    </row>
    <row r="62" spans="1:7" s="9" customFormat="1" ht="14.25" customHeight="1" x14ac:dyDescent="0.2">
      <c r="A62" s="37" t="s">
        <v>197</v>
      </c>
      <c r="B62" s="10">
        <v>8513</v>
      </c>
      <c r="C62" s="11">
        <v>217</v>
      </c>
      <c r="D62" s="52">
        <v>2.5490426406672147E-2</v>
      </c>
      <c r="E62" s="4"/>
      <c r="F62" s="4"/>
      <c r="G62" s="4"/>
    </row>
    <row r="63" spans="1:7" s="9" customFormat="1" ht="14.25" customHeight="1" x14ac:dyDescent="0.2">
      <c r="A63" s="38" t="s">
        <v>44</v>
      </c>
      <c r="B63" s="10">
        <v>196</v>
      </c>
      <c r="C63" s="11">
        <v>0</v>
      </c>
      <c r="D63" s="51">
        <v>0</v>
      </c>
      <c r="E63" s="4"/>
      <c r="F63" s="4"/>
      <c r="G63" s="4"/>
    </row>
    <row r="64" spans="1:7" s="9" customFormat="1" ht="14.25" customHeight="1" x14ac:dyDescent="0.2">
      <c r="A64" s="38" t="s">
        <v>45</v>
      </c>
      <c r="B64" s="10">
        <v>241</v>
      </c>
      <c r="C64" s="11">
        <v>5</v>
      </c>
      <c r="D64" s="51">
        <v>2.0746887966804978E-2</v>
      </c>
      <c r="E64" s="4"/>
      <c r="F64" s="4"/>
      <c r="G64" s="4"/>
    </row>
    <row r="65" spans="1:7" s="9" customFormat="1" ht="14.25" customHeight="1" x14ac:dyDescent="0.2">
      <c r="A65" s="38" t="s">
        <v>46</v>
      </c>
      <c r="B65" s="10">
        <v>341</v>
      </c>
      <c r="C65" s="11">
        <v>6</v>
      </c>
      <c r="D65" s="51">
        <v>1.7595307917888565E-2</v>
      </c>
      <c r="E65" s="4"/>
      <c r="F65" s="4"/>
      <c r="G65" s="4"/>
    </row>
    <row r="66" spans="1:7" s="9" customFormat="1" ht="14.25" customHeight="1" x14ac:dyDescent="0.2">
      <c r="A66" s="38" t="s">
        <v>47</v>
      </c>
      <c r="B66" s="10">
        <v>239</v>
      </c>
      <c r="C66" s="11">
        <v>3</v>
      </c>
      <c r="D66" s="51">
        <v>1.2552301255230125E-2</v>
      </c>
      <c r="E66" s="4"/>
      <c r="F66" s="4"/>
      <c r="G66" s="4"/>
    </row>
    <row r="67" spans="1:7" s="9" customFormat="1" ht="14.25" customHeight="1" x14ac:dyDescent="0.2">
      <c r="A67" s="38" t="s">
        <v>48</v>
      </c>
      <c r="B67" s="10">
        <v>520</v>
      </c>
      <c r="C67" s="11">
        <v>13</v>
      </c>
      <c r="D67" s="51">
        <v>2.5000000000000001E-2</v>
      </c>
      <c r="E67" s="4"/>
      <c r="F67" s="4"/>
      <c r="G67" s="4"/>
    </row>
    <row r="68" spans="1:7" s="9" customFormat="1" ht="14.25" customHeight="1" x14ac:dyDescent="0.2">
      <c r="A68" s="38" t="s">
        <v>49</v>
      </c>
      <c r="B68" s="10">
        <v>2351</v>
      </c>
      <c r="C68" s="11">
        <v>31</v>
      </c>
      <c r="D68" s="51">
        <v>1.3185878349638452E-2</v>
      </c>
      <c r="E68" s="4"/>
      <c r="F68" s="4"/>
      <c r="G68" s="4"/>
    </row>
    <row r="69" spans="1:7" s="9" customFormat="1" ht="14.25" customHeight="1" x14ac:dyDescent="0.2">
      <c r="A69" s="38" t="s">
        <v>50</v>
      </c>
      <c r="B69" s="10">
        <v>309</v>
      </c>
      <c r="C69" s="11">
        <v>11</v>
      </c>
      <c r="D69" s="51">
        <v>3.5598705501618123E-2</v>
      </c>
      <c r="E69" s="4"/>
      <c r="F69" s="4"/>
      <c r="G69" s="4"/>
    </row>
    <row r="70" spans="1:7" s="9" customFormat="1" ht="14.25" customHeight="1" x14ac:dyDescent="0.2">
      <c r="A70" s="38" t="s">
        <v>51</v>
      </c>
      <c r="B70" s="10">
        <v>432</v>
      </c>
      <c r="C70" s="11">
        <v>17</v>
      </c>
      <c r="D70" s="51">
        <v>3.9351851851851853E-2</v>
      </c>
      <c r="E70" s="4"/>
      <c r="F70" s="4"/>
      <c r="G70" s="4"/>
    </row>
    <row r="71" spans="1:7" s="9" customFormat="1" ht="14.25" customHeight="1" x14ac:dyDescent="0.2">
      <c r="A71" s="38" t="s">
        <v>52</v>
      </c>
      <c r="B71" s="10">
        <v>960</v>
      </c>
      <c r="C71" s="11">
        <v>25</v>
      </c>
      <c r="D71" s="51">
        <v>2.6041666666666668E-2</v>
      </c>
      <c r="E71" s="4"/>
      <c r="F71" s="4"/>
      <c r="G71" s="4"/>
    </row>
    <row r="72" spans="1:7" s="9" customFormat="1" ht="14.25" customHeight="1" x14ac:dyDescent="0.2">
      <c r="A72" s="38" t="s">
        <v>198</v>
      </c>
      <c r="B72" s="10">
        <v>1794</v>
      </c>
      <c r="C72" s="11">
        <v>94</v>
      </c>
      <c r="D72" s="51">
        <v>5.2396878483835008E-2</v>
      </c>
      <c r="E72" s="4"/>
      <c r="F72" s="4"/>
      <c r="G72" s="4"/>
    </row>
    <row r="73" spans="1:7" s="9" customFormat="1" ht="14.25" customHeight="1" x14ac:dyDescent="0.2">
      <c r="A73" s="38" t="s">
        <v>53</v>
      </c>
      <c r="B73" s="10">
        <v>601</v>
      </c>
      <c r="C73" s="11">
        <v>8</v>
      </c>
      <c r="D73" s="51">
        <v>1.3311148086522463E-2</v>
      </c>
      <c r="E73" s="4"/>
      <c r="F73" s="4"/>
      <c r="G73" s="4"/>
    </row>
    <row r="74" spans="1:7" s="9" customFormat="1" ht="14.25" customHeight="1" x14ac:dyDescent="0.2">
      <c r="A74" s="38" t="s">
        <v>80</v>
      </c>
      <c r="B74" s="10">
        <v>529</v>
      </c>
      <c r="C74" s="11">
        <v>4</v>
      </c>
      <c r="D74" s="51">
        <v>7.5614366729678641E-3</v>
      </c>
      <c r="E74" s="4"/>
      <c r="F74" s="4"/>
      <c r="G74" s="4"/>
    </row>
    <row r="75" spans="1:7" s="9" customFormat="1" ht="14.25" customHeight="1" x14ac:dyDescent="0.2">
      <c r="A75" s="37" t="s">
        <v>199</v>
      </c>
      <c r="B75" s="45">
        <v>30916</v>
      </c>
      <c r="C75" s="46">
        <v>91</v>
      </c>
      <c r="D75" s="50">
        <v>2.9434596972441455E-3</v>
      </c>
      <c r="E75" s="4"/>
      <c r="F75" s="4"/>
      <c r="G75" s="4"/>
    </row>
    <row r="76" spans="1:7" s="9" customFormat="1" ht="14.25" customHeight="1" x14ac:dyDescent="0.2">
      <c r="A76" s="38" t="s">
        <v>61</v>
      </c>
      <c r="B76" s="10">
        <v>22197</v>
      </c>
      <c r="C76" s="11">
        <v>51</v>
      </c>
      <c r="D76" s="51">
        <v>2.2976077848357885E-3</v>
      </c>
      <c r="E76" s="4"/>
      <c r="F76" s="4"/>
      <c r="G76" s="4"/>
    </row>
    <row r="77" spans="1:7" s="9" customFormat="1" ht="14.25" customHeight="1" x14ac:dyDescent="0.2">
      <c r="A77" s="38" t="s">
        <v>62</v>
      </c>
      <c r="B77" s="10">
        <v>2665</v>
      </c>
      <c r="C77" s="11">
        <v>11</v>
      </c>
      <c r="D77" s="51">
        <v>4.1275797373358349E-3</v>
      </c>
      <c r="E77" s="4"/>
      <c r="F77" s="4"/>
      <c r="G77" s="4"/>
    </row>
    <row r="78" spans="1:7" s="9" customFormat="1" ht="14.25" customHeight="1" x14ac:dyDescent="0.2">
      <c r="A78" s="38" t="s">
        <v>63</v>
      </c>
      <c r="B78" s="10">
        <v>6054</v>
      </c>
      <c r="C78" s="11">
        <v>29</v>
      </c>
      <c r="D78" s="51">
        <v>4.7902213412619752E-3</v>
      </c>
      <c r="E78" s="4"/>
      <c r="F78" s="4"/>
      <c r="G78" s="4"/>
    </row>
    <row r="79" spans="1:7" s="9" customFormat="1" ht="14.25" customHeight="1" x14ac:dyDescent="0.2">
      <c r="A79" s="37" t="s">
        <v>200</v>
      </c>
      <c r="B79" s="45">
        <v>27891</v>
      </c>
      <c r="C79" s="46">
        <v>102</v>
      </c>
      <c r="D79" s="50">
        <v>3.6570936861353123E-3</v>
      </c>
      <c r="E79" s="4"/>
      <c r="F79" s="4"/>
      <c r="G79" s="4"/>
    </row>
    <row r="80" spans="1:7" s="9" customFormat="1" ht="14.25" customHeight="1" x14ac:dyDescent="0.2">
      <c r="A80" s="38" t="s">
        <v>55</v>
      </c>
      <c r="B80" s="10">
        <v>12899</v>
      </c>
      <c r="C80" s="11">
        <v>13</v>
      </c>
      <c r="D80" s="51">
        <v>1.0078300643460733E-3</v>
      </c>
      <c r="E80" s="4"/>
      <c r="F80" s="4"/>
      <c r="G80" s="4"/>
    </row>
    <row r="81" spans="1:7" s="9" customFormat="1" ht="14.25" customHeight="1" x14ac:dyDescent="0.2">
      <c r="A81" s="38" t="s">
        <v>56</v>
      </c>
      <c r="B81" s="10">
        <v>595</v>
      </c>
      <c r="C81" s="11">
        <v>2</v>
      </c>
      <c r="D81" s="51">
        <v>3.3613445378151263E-3</v>
      </c>
      <c r="E81" s="4"/>
      <c r="F81" s="4"/>
      <c r="G81" s="4"/>
    </row>
    <row r="82" spans="1:7" s="9" customFormat="1" ht="14.25" customHeight="1" x14ac:dyDescent="0.2">
      <c r="A82" s="38" t="s">
        <v>57</v>
      </c>
      <c r="B82" s="10">
        <v>261</v>
      </c>
      <c r="C82" s="11">
        <v>0</v>
      </c>
      <c r="D82" s="51">
        <v>0</v>
      </c>
      <c r="E82" s="4"/>
      <c r="F82" s="4"/>
      <c r="G82" s="4"/>
    </row>
    <row r="83" spans="1:7" s="9" customFormat="1" ht="14.25" customHeight="1" x14ac:dyDescent="0.2">
      <c r="A83" s="38" t="s">
        <v>58</v>
      </c>
      <c r="B83" s="10">
        <v>768</v>
      </c>
      <c r="C83" s="11">
        <v>7</v>
      </c>
      <c r="D83" s="51">
        <v>9.1145833333333339E-3</v>
      </c>
      <c r="E83" s="4"/>
      <c r="F83" s="4"/>
      <c r="G83" s="4"/>
    </row>
    <row r="84" spans="1:7" s="9" customFormat="1" ht="14.25" customHeight="1" x14ac:dyDescent="0.2">
      <c r="A84" s="38" t="s">
        <v>94</v>
      </c>
      <c r="B84" s="10">
        <v>6477</v>
      </c>
      <c r="C84" s="11">
        <v>12</v>
      </c>
      <c r="D84" s="51">
        <v>1.8527095877721167E-3</v>
      </c>
      <c r="E84" s="4"/>
      <c r="F84" s="4"/>
      <c r="G84" s="4"/>
    </row>
    <row r="85" spans="1:7" s="9" customFormat="1" ht="14.25" customHeight="1" x14ac:dyDescent="0.2">
      <c r="A85" s="38" t="s">
        <v>89</v>
      </c>
      <c r="B85" s="10">
        <v>223</v>
      </c>
      <c r="C85" s="11">
        <v>0</v>
      </c>
      <c r="D85" s="51">
        <v>0</v>
      </c>
      <c r="E85" s="4"/>
      <c r="F85" s="4"/>
      <c r="G85" s="4"/>
    </row>
    <row r="86" spans="1:7" s="9" customFormat="1" ht="14.25" customHeight="1" x14ac:dyDescent="0.2">
      <c r="A86" s="38" t="s">
        <v>59</v>
      </c>
      <c r="B86" s="10">
        <v>649</v>
      </c>
      <c r="C86" s="11">
        <v>8</v>
      </c>
      <c r="D86" s="51">
        <v>1.2326656394453005E-2</v>
      </c>
      <c r="E86" s="4"/>
      <c r="F86" s="4"/>
      <c r="G86" s="4"/>
    </row>
    <row r="87" spans="1:7" s="9" customFormat="1" ht="14.25" customHeight="1" x14ac:dyDescent="0.2">
      <c r="A87" s="38" t="s">
        <v>60</v>
      </c>
      <c r="B87" s="10">
        <v>1656</v>
      </c>
      <c r="C87" s="11">
        <v>0</v>
      </c>
      <c r="D87" s="51">
        <v>0</v>
      </c>
      <c r="E87" s="4"/>
      <c r="F87" s="4"/>
      <c r="G87" s="4"/>
    </row>
    <row r="88" spans="1:7" s="9" customFormat="1" ht="14.25" customHeight="1" x14ac:dyDescent="0.2">
      <c r="A88" s="38" t="s">
        <v>72</v>
      </c>
      <c r="B88" s="10">
        <v>1502</v>
      </c>
      <c r="C88" s="11">
        <v>11</v>
      </c>
      <c r="D88" s="51">
        <v>7.3235685752330226E-3</v>
      </c>
      <c r="E88" s="4"/>
      <c r="F88" s="4"/>
      <c r="G88" s="4"/>
    </row>
    <row r="89" spans="1:7" s="9" customFormat="1" ht="14.25" customHeight="1" x14ac:dyDescent="0.2">
      <c r="A89" s="38" t="s">
        <v>73</v>
      </c>
      <c r="B89" s="10">
        <v>1841</v>
      </c>
      <c r="C89" s="11">
        <v>47</v>
      </c>
      <c r="D89" s="51">
        <v>2.5529603476371537E-2</v>
      </c>
      <c r="E89" s="4"/>
      <c r="F89" s="4"/>
      <c r="G89" s="4"/>
    </row>
    <row r="90" spans="1:7" s="9" customFormat="1" ht="14.25" customHeight="1" x14ac:dyDescent="0.2">
      <c r="A90" s="38" t="s">
        <v>87</v>
      </c>
      <c r="B90" s="10">
        <v>1020</v>
      </c>
      <c r="C90" s="11">
        <v>2</v>
      </c>
      <c r="D90" s="51">
        <v>1.9607843137254902E-3</v>
      </c>
      <c r="E90" s="4"/>
      <c r="F90" s="4"/>
      <c r="G90" s="4"/>
    </row>
    <row r="91" spans="1:7" s="9" customFormat="1" ht="14.25" customHeight="1" x14ac:dyDescent="0.2">
      <c r="A91" s="37" t="s">
        <v>201</v>
      </c>
      <c r="B91" s="45">
        <v>27182</v>
      </c>
      <c r="C91" s="46">
        <v>124</v>
      </c>
      <c r="D91" s="50">
        <v>4.5618423957030389E-3</v>
      </c>
      <c r="E91" s="4"/>
      <c r="F91" s="4"/>
      <c r="G91" s="4"/>
    </row>
    <row r="92" spans="1:7" s="9" customFormat="1" ht="14.25" customHeight="1" x14ac:dyDescent="0.2">
      <c r="A92" s="38" t="s">
        <v>5</v>
      </c>
      <c r="B92" s="10">
        <v>1369</v>
      </c>
      <c r="C92" s="11">
        <v>6</v>
      </c>
      <c r="D92" s="52">
        <v>4.3827611395178961E-3</v>
      </c>
      <c r="E92" s="4"/>
      <c r="F92" s="4"/>
      <c r="G92" s="4"/>
    </row>
    <row r="93" spans="1:7" s="9" customFormat="1" ht="14.25" customHeight="1" x14ac:dyDescent="0.2">
      <c r="A93" s="38" t="s">
        <v>6</v>
      </c>
      <c r="B93" s="10">
        <v>4169</v>
      </c>
      <c r="C93" s="11">
        <v>34</v>
      </c>
      <c r="D93" s="51">
        <v>8.1554329575437758E-3</v>
      </c>
      <c r="E93" s="4"/>
      <c r="F93" s="4"/>
      <c r="G93" s="4"/>
    </row>
    <row r="94" spans="1:7" s="9" customFormat="1" ht="14.25" customHeight="1" x14ac:dyDescent="0.2">
      <c r="A94" s="38" t="s">
        <v>7</v>
      </c>
      <c r="B94" s="10">
        <v>788</v>
      </c>
      <c r="C94" s="11">
        <v>2</v>
      </c>
      <c r="D94" s="51">
        <v>2.5380710659898475E-3</v>
      </c>
      <c r="E94" s="4"/>
      <c r="F94" s="4"/>
      <c r="G94" s="4"/>
    </row>
    <row r="95" spans="1:7" s="9" customFormat="1" ht="14.25" customHeight="1" x14ac:dyDescent="0.2">
      <c r="A95" s="38" t="s">
        <v>8</v>
      </c>
      <c r="B95" s="10">
        <v>584</v>
      </c>
      <c r="C95" s="11">
        <v>0</v>
      </c>
      <c r="D95" s="51">
        <v>0</v>
      </c>
      <c r="E95" s="4"/>
      <c r="F95" s="4"/>
      <c r="G95" s="4"/>
    </row>
    <row r="96" spans="1:7" s="9" customFormat="1" ht="14.25" customHeight="1" x14ac:dyDescent="0.2">
      <c r="A96" s="38" t="s">
        <v>9</v>
      </c>
      <c r="B96" s="10">
        <v>1076</v>
      </c>
      <c r="C96" s="11">
        <v>8</v>
      </c>
      <c r="D96" s="51">
        <v>7.4349442379182153E-3</v>
      </c>
      <c r="E96" s="4"/>
      <c r="F96" s="4"/>
      <c r="G96" s="4"/>
    </row>
    <row r="97" spans="1:7" s="9" customFormat="1" ht="14.25" customHeight="1" x14ac:dyDescent="0.2">
      <c r="A97" s="38" t="s">
        <v>81</v>
      </c>
      <c r="B97" s="10">
        <v>2600</v>
      </c>
      <c r="C97" s="11">
        <v>6</v>
      </c>
      <c r="D97" s="51">
        <v>2.3076923076923079E-3</v>
      </c>
      <c r="E97" s="4"/>
      <c r="F97" s="4"/>
      <c r="G97" s="4"/>
    </row>
    <row r="98" spans="1:7" s="9" customFormat="1" ht="14.25" customHeight="1" x14ac:dyDescent="0.2">
      <c r="A98" s="38" t="s">
        <v>84</v>
      </c>
      <c r="B98" s="10">
        <v>3584</v>
      </c>
      <c r="C98" s="11">
        <v>24</v>
      </c>
      <c r="D98" s="51">
        <v>6.6964285714285711E-3</v>
      </c>
      <c r="E98" s="4"/>
      <c r="F98" s="4"/>
      <c r="G98" s="4"/>
    </row>
    <row r="99" spans="1:7" s="9" customFormat="1" ht="14.25" customHeight="1" x14ac:dyDescent="0.2">
      <c r="A99" s="38" t="s">
        <v>82</v>
      </c>
      <c r="B99" s="10">
        <v>808</v>
      </c>
      <c r="C99" s="11">
        <v>4</v>
      </c>
      <c r="D99" s="51">
        <v>4.9504950495049506E-3</v>
      </c>
      <c r="E99" s="4"/>
      <c r="F99" s="4"/>
      <c r="G99" s="4"/>
    </row>
    <row r="100" spans="1:7" s="9" customFormat="1" ht="14.25" customHeight="1" x14ac:dyDescent="0.2">
      <c r="A100" s="38" t="s">
        <v>74</v>
      </c>
      <c r="B100" s="10">
        <v>2480</v>
      </c>
      <c r="C100" s="11">
        <v>13</v>
      </c>
      <c r="D100" s="51">
        <v>5.2419354838709681E-3</v>
      </c>
      <c r="E100" s="4"/>
      <c r="F100" s="4"/>
      <c r="G100" s="4"/>
    </row>
    <row r="101" spans="1:7" s="9" customFormat="1" ht="14.25" customHeight="1" x14ac:dyDescent="0.2">
      <c r="A101" s="38" t="s">
        <v>75</v>
      </c>
      <c r="B101" s="10">
        <v>2426</v>
      </c>
      <c r="C101" s="11">
        <v>5</v>
      </c>
      <c r="D101" s="51">
        <v>2.0610057708161582E-3</v>
      </c>
      <c r="E101" s="4"/>
      <c r="F101" s="4"/>
      <c r="G101" s="4"/>
    </row>
    <row r="102" spans="1:7" s="9" customFormat="1" ht="14.25" customHeight="1" x14ac:dyDescent="0.2">
      <c r="A102" s="38" t="s">
        <v>76</v>
      </c>
      <c r="B102" s="10">
        <v>457</v>
      </c>
      <c r="C102" s="11">
        <v>5</v>
      </c>
      <c r="D102" s="51">
        <v>1.0940919037199124E-2</v>
      </c>
      <c r="E102" s="4"/>
      <c r="F102" s="4"/>
      <c r="G102" s="4"/>
    </row>
    <row r="103" spans="1:7" s="9" customFormat="1" ht="14.25" customHeight="1" x14ac:dyDescent="0.2">
      <c r="A103" s="38" t="s">
        <v>77</v>
      </c>
      <c r="B103" s="10">
        <v>1062</v>
      </c>
      <c r="C103" s="11">
        <v>6</v>
      </c>
      <c r="D103" s="51">
        <v>5.6497175141242938E-3</v>
      </c>
      <c r="E103" s="4"/>
      <c r="F103" s="4"/>
      <c r="G103" s="4"/>
    </row>
    <row r="104" spans="1:7" s="9" customFormat="1" ht="14.25" customHeight="1" x14ac:dyDescent="0.2">
      <c r="A104" s="38" t="s">
        <v>78</v>
      </c>
      <c r="B104" s="10">
        <v>1965</v>
      </c>
      <c r="C104" s="11">
        <v>1</v>
      </c>
      <c r="D104" s="51">
        <v>5.0890585241730279E-4</v>
      </c>
      <c r="E104" s="4"/>
      <c r="F104" s="4"/>
      <c r="G104" s="4"/>
    </row>
    <row r="105" spans="1:7" s="9" customFormat="1" ht="14.25" customHeight="1" x14ac:dyDescent="0.2">
      <c r="A105" s="38" t="s">
        <v>79</v>
      </c>
      <c r="B105" s="10">
        <v>982</v>
      </c>
      <c r="C105" s="11">
        <v>6</v>
      </c>
      <c r="D105" s="51">
        <v>6.1099796334012219E-3</v>
      </c>
      <c r="E105" s="4"/>
      <c r="F105" s="4"/>
      <c r="G105" s="4"/>
    </row>
    <row r="106" spans="1:7" s="9" customFormat="1" ht="14.25" customHeight="1" x14ac:dyDescent="0.2">
      <c r="A106" s="38" t="s">
        <v>90</v>
      </c>
      <c r="B106" s="10">
        <v>2832</v>
      </c>
      <c r="C106" s="11">
        <v>4</v>
      </c>
      <c r="D106" s="51">
        <v>1.4124293785310734E-3</v>
      </c>
      <c r="E106" s="4"/>
      <c r="F106" s="4"/>
      <c r="G106" s="4"/>
    </row>
    <row r="107" spans="1:7" s="9" customFormat="1" ht="14.25" customHeight="1" x14ac:dyDescent="0.2">
      <c r="A107" s="37" t="s">
        <v>202</v>
      </c>
      <c r="B107" s="45">
        <v>10314</v>
      </c>
      <c r="C107" s="46">
        <v>73</v>
      </c>
      <c r="D107" s="50">
        <v>7.0777583866589106E-3</v>
      </c>
      <c r="E107" s="4"/>
      <c r="F107" s="4"/>
      <c r="G107" s="4"/>
    </row>
    <row r="108" spans="1:7" s="9" customFormat="1" ht="14.25" customHeight="1" x14ac:dyDescent="0.2">
      <c r="A108" s="38" t="s">
        <v>10</v>
      </c>
      <c r="B108" s="10">
        <v>208</v>
      </c>
      <c r="C108" s="11">
        <v>0</v>
      </c>
      <c r="D108" s="51">
        <v>0</v>
      </c>
      <c r="E108" s="4"/>
      <c r="F108" s="4"/>
      <c r="G108" s="4"/>
    </row>
    <row r="109" spans="1:7" s="9" customFormat="1" ht="14.25" customHeight="1" x14ac:dyDescent="0.2">
      <c r="A109" s="38" t="s">
        <v>11</v>
      </c>
      <c r="B109" s="10">
        <v>166</v>
      </c>
      <c r="C109" s="11">
        <v>0</v>
      </c>
      <c r="D109" s="51">
        <v>0</v>
      </c>
      <c r="E109" s="4"/>
      <c r="F109" s="4"/>
      <c r="G109" s="4"/>
    </row>
    <row r="110" spans="1:7" s="9" customFormat="1" ht="14.25" customHeight="1" x14ac:dyDescent="0.2">
      <c r="A110" s="38" t="s">
        <v>12</v>
      </c>
      <c r="B110" s="10">
        <v>515</v>
      </c>
      <c r="C110" s="11">
        <v>4</v>
      </c>
      <c r="D110" s="51">
        <v>7.7669902912621356E-3</v>
      </c>
      <c r="E110" s="4"/>
      <c r="F110" s="4"/>
      <c r="G110" s="4"/>
    </row>
    <row r="111" spans="1:7" s="9" customFormat="1" ht="14.25" customHeight="1" x14ac:dyDescent="0.2">
      <c r="A111" s="38" t="s">
        <v>13</v>
      </c>
      <c r="B111" s="10">
        <v>522</v>
      </c>
      <c r="C111" s="11">
        <v>9</v>
      </c>
      <c r="D111" s="51">
        <v>1.7241379310344827E-2</v>
      </c>
      <c r="E111" s="4"/>
      <c r="F111" s="4"/>
      <c r="G111" s="4"/>
    </row>
    <row r="112" spans="1:7" s="9" customFormat="1" ht="14.25" customHeight="1" x14ac:dyDescent="0.2">
      <c r="A112" s="38" t="s">
        <v>14</v>
      </c>
      <c r="B112" s="10">
        <v>1637</v>
      </c>
      <c r="C112" s="11">
        <v>3</v>
      </c>
      <c r="D112" s="51">
        <v>1.8326206475259622E-3</v>
      </c>
      <c r="E112" s="4"/>
      <c r="F112" s="4"/>
      <c r="G112" s="4"/>
    </row>
    <row r="113" spans="1:7" s="9" customFormat="1" ht="14.25" customHeight="1" x14ac:dyDescent="0.2">
      <c r="A113" s="38" t="s">
        <v>15</v>
      </c>
      <c r="B113" s="10">
        <v>164</v>
      </c>
      <c r="C113" s="11">
        <v>0</v>
      </c>
      <c r="D113" s="51">
        <v>0</v>
      </c>
      <c r="E113" s="4"/>
      <c r="F113" s="4"/>
      <c r="G113" s="4"/>
    </row>
    <row r="114" spans="1:7" s="9" customFormat="1" ht="14.25" customHeight="1" x14ac:dyDescent="0.2">
      <c r="A114" s="38" t="s">
        <v>16</v>
      </c>
      <c r="B114" s="10">
        <v>254</v>
      </c>
      <c r="C114" s="11">
        <v>1</v>
      </c>
      <c r="D114" s="51">
        <v>3.937007874015748E-3</v>
      </c>
      <c r="E114" s="4"/>
      <c r="F114" s="4"/>
      <c r="G114" s="4"/>
    </row>
    <row r="115" spans="1:7" s="9" customFormat="1" ht="14.25" customHeight="1" x14ac:dyDescent="0.2">
      <c r="A115" s="38" t="s">
        <v>17</v>
      </c>
      <c r="B115" s="10">
        <v>2025</v>
      </c>
      <c r="C115" s="11">
        <v>24</v>
      </c>
      <c r="D115" s="51">
        <v>1.1851851851851851E-2</v>
      </c>
      <c r="E115" s="4"/>
      <c r="F115" s="4"/>
      <c r="G115" s="4"/>
    </row>
    <row r="116" spans="1:7" s="9" customFormat="1" ht="14.25" customHeight="1" x14ac:dyDescent="0.2">
      <c r="A116" s="38" t="s">
        <v>18</v>
      </c>
      <c r="B116" s="10">
        <v>257</v>
      </c>
      <c r="C116" s="11">
        <v>0</v>
      </c>
      <c r="D116" s="51">
        <v>0</v>
      </c>
      <c r="E116" s="4"/>
      <c r="F116" s="4"/>
      <c r="G116" s="4"/>
    </row>
    <row r="117" spans="1:7" s="9" customFormat="1" ht="14.25" customHeight="1" x14ac:dyDescent="0.2">
      <c r="A117" s="38" t="s">
        <v>19</v>
      </c>
      <c r="B117" s="10">
        <v>255</v>
      </c>
      <c r="C117" s="11">
        <v>1</v>
      </c>
      <c r="D117" s="51">
        <v>3.9215686274509803E-3</v>
      </c>
      <c r="E117" s="4"/>
      <c r="F117" s="4"/>
      <c r="G117" s="4"/>
    </row>
    <row r="118" spans="1:7" s="9" customFormat="1" ht="14.25" customHeight="1" x14ac:dyDescent="0.2">
      <c r="A118" s="38" t="s">
        <v>86</v>
      </c>
      <c r="B118" s="10">
        <v>1365</v>
      </c>
      <c r="C118" s="11">
        <v>21</v>
      </c>
      <c r="D118" s="51">
        <v>1.5384615384615385E-2</v>
      </c>
      <c r="E118" s="4"/>
      <c r="F118" s="4"/>
      <c r="G118" s="4"/>
    </row>
    <row r="119" spans="1:7" s="9" customFormat="1" ht="14.25" customHeight="1" x14ac:dyDescent="0.2">
      <c r="A119" s="38" t="s">
        <v>20</v>
      </c>
      <c r="B119" s="10">
        <v>245</v>
      </c>
      <c r="C119" s="11">
        <v>0</v>
      </c>
      <c r="D119" s="51">
        <v>0</v>
      </c>
      <c r="E119" s="4"/>
      <c r="F119" s="4"/>
      <c r="G119" s="4"/>
    </row>
    <row r="120" spans="1:7" s="9" customFormat="1" ht="14.25" customHeight="1" x14ac:dyDescent="0.2">
      <c r="A120" s="38" t="s">
        <v>21</v>
      </c>
      <c r="B120" s="10">
        <v>147</v>
      </c>
      <c r="C120" s="11">
        <v>0</v>
      </c>
      <c r="D120" s="51">
        <v>0</v>
      </c>
      <c r="E120" s="4"/>
      <c r="F120" s="4"/>
      <c r="G120" s="4"/>
    </row>
    <row r="121" spans="1:7" s="9" customFormat="1" ht="14.25" customHeight="1" x14ac:dyDescent="0.2">
      <c r="A121" s="38" t="s">
        <v>22</v>
      </c>
      <c r="B121" s="10">
        <v>841</v>
      </c>
      <c r="C121" s="11">
        <v>2</v>
      </c>
      <c r="D121" s="51">
        <v>2.3781212841854932E-3</v>
      </c>
      <c r="E121" s="4"/>
      <c r="F121" s="4"/>
      <c r="G121" s="4"/>
    </row>
    <row r="122" spans="1:7" s="9" customFormat="1" ht="14.25" customHeight="1" x14ac:dyDescent="0.2">
      <c r="A122" s="38" t="s">
        <v>23</v>
      </c>
      <c r="B122" s="10">
        <v>25</v>
      </c>
      <c r="C122" s="11">
        <v>1</v>
      </c>
      <c r="D122" s="51">
        <v>0.04</v>
      </c>
      <c r="E122" s="4"/>
      <c r="F122" s="4"/>
      <c r="G122" s="4"/>
    </row>
    <row r="123" spans="1:7" s="9" customFormat="1" ht="14.25" customHeight="1" x14ac:dyDescent="0.2">
      <c r="A123" s="38" t="s">
        <v>24</v>
      </c>
      <c r="B123" s="10">
        <v>291</v>
      </c>
      <c r="C123" s="11">
        <v>0</v>
      </c>
      <c r="D123" s="51">
        <v>0</v>
      </c>
      <c r="E123" s="4"/>
      <c r="F123" s="4"/>
      <c r="G123" s="4"/>
    </row>
    <row r="124" spans="1:7" s="9" customFormat="1" ht="14.25" customHeight="1" x14ac:dyDescent="0.2">
      <c r="A124" s="38" t="s">
        <v>25</v>
      </c>
      <c r="B124" s="10">
        <v>163</v>
      </c>
      <c r="C124" s="11">
        <v>2</v>
      </c>
      <c r="D124" s="51">
        <v>1.2269938650306749E-2</v>
      </c>
      <c r="E124" s="4"/>
      <c r="F124" s="4"/>
      <c r="G124" s="4"/>
    </row>
    <row r="125" spans="1:7" s="9" customFormat="1" ht="14.25" customHeight="1" x14ac:dyDescent="0.2">
      <c r="A125" s="38" t="s">
        <v>92</v>
      </c>
      <c r="B125" s="10">
        <v>812</v>
      </c>
      <c r="C125" s="11">
        <v>3</v>
      </c>
      <c r="D125" s="51">
        <v>3.6945812807881772E-3</v>
      </c>
      <c r="E125" s="4"/>
      <c r="F125" s="4"/>
      <c r="G125" s="4"/>
    </row>
    <row r="126" spans="1:7" s="9" customFormat="1" ht="14.25" customHeight="1" x14ac:dyDescent="0.2">
      <c r="A126" s="38" t="s">
        <v>95</v>
      </c>
      <c r="B126" s="10">
        <v>422</v>
      </c>
      <c r="C126" s="11">
        <v>2</v>
      </c>
      <c r="D126" s="51">
        <v>4.7393364928909956E-3</v>
      </c>
      <c r="E126" s="4"/>
      <c r="F126" s="4"/>
      <c r="G126" s="4"/>
    </row>
    <row r="127" spans="1:7" s="9" customFormat="1" ht="14.25" customHeight="1" x14ac:dyDescent="0.2">
      <c r="A127" s="1"/>
      <c r="B127" s="12"/>
      <c r="C127" s="13"/>
      <c r="D127" s="53"/>
      <c r="E127" s="4"/>
      <c r="F127" s="4"/>
      <c r="G127" s="4"/>
    </row>
    <row r="128" spans="1:7" s="9" customFormat="1" ht="14.25" customHeight="1" x14ac:dyDescent="0.2">
      <c r="A128" s="37" t="str">
        <f>VLOOKUP("&lt;Zeilentitel_1&gt;",Uebersetzungen!$B$3:$E$27,Uebersetzungen!$B$2+1,FALSE)</f>
        <v>GRAUBÜNDEN</v>
      </c>
      <c r="B128" s="45">
        <v>185989</v>
      </c>
      <c r="C128" s="46">
        <v>1062</v>
      </c>
      <c r="D128" s="50">
        <v>5.7100151084203904E-3</v>
      </c>
      <c r="E128" s="4"/>
      <c r="F128" s="4"/>
      <c r="G128" s="4"/>
    </row>
    <row r="129" spans="1:7" s="9" customFormat="1" ht="14.25" customHeight="1" x14ac:dyDescent="0.2">
      <c r="A129" s="38" t="str">
        <f>VLOOKUP("&lt;Zeilentitel_2&gt;",Uebersetzungen!$B$3:$E$27,Uebersetzungen!$B$2+1,FALSE)</f>
        <v>Region Albula</v>
      </c>
      <c r="B129" s="10">
        <v>14945</v>
      </c>
      <c r="C129" s="11">
        <v>50</v>
      </c>
      <c r="D129" s="52">
        <v>3.3456005352960855E-3</v>
      </c>
      <c r="E129" s="4"/>
      <c r="F129" s="4"/>
      <c r="G129" s="4"/>
    </row>
    <row r="130" spans="1:7" s="9" customFormat="1" ht="14.25" customHeight="1" x14ac:dyDescent="0.2">
      <c r="A130" s="38" t="str">
        <f>VLOOKUP("&lt;Zeilentitel_3&gt;",Uebersetzungen!$B$3:$E$27,Uebersetzungen!$B$2+1,FALSE)</f>
        <v>Region Bernina</v>
      </c>
      <c r="B130" s="10">
        <v>3722</v>
      </c>
      <c r="C130" s="11">
        <v>87</v>
      </c>
      <c r="D130" s="52">
        <v>2.3374529822675981E-2</v>
      </c>
      <c r="E130" s="4"/>
      <c r="F130" s="4"/>
      <c r="G130" s="4"/>
    </row>
    <row r="131" spans="1:7" s="9" customFormat="1" ht="14.25" customHeight="1" x14ac:dyDescent="0.2">
      <c r="A131" s="38" t="str">
        <f>VLOOKUP("&lt;Zeilentitel_4&gt;",Uebersetzungen!$B$3:$E$27,Uebersetzungen!$B$2+1,FALSE)</f>
        <v>Region Engiadina Bassa/Val Müstair</v>
      </c>
      <c r="B131" s="10">
        <v>10051</v>
      </c>
      <c r="C131" s="11">
        <v>73</v>
      </c>
      <c r="D131" s="52">
        <v>7.2629589095612379E-3</v>
      </c>
      <c r="E131" s="4"/>
      <c r="F131" s="4"/>
      <c r="G131" s="4"/>
    </row>
    <row r="132" spans="1:7" s="9" customFormat="1" ht="14.25" customHeight="1" x14ac:dyDescent="0.2">
      <c r="A132" s="38" t="str">
        <f>VLOOKUP("&lt;Zeilentitel_5&gt;",Uebersetzungen!$B$3:$E$27,Uebersetzungen!$B$2+1,FALSE)</f>
        <v>Region Imboden</v>
      </c>
      <c r="B132" s="10">
        <v>15119</v>
      </c>
      <c r="C132" s="11">
        <v>74</v>
      </c>
      <c r="D132" s="52">
        <v>4.8945036047357629E-3</v>
      </c>
      <c r="E132" s="4"/>
      <c r="F132" s="4"/>
      <c r="G132" s="4"/>
    </row>
    <row r="133" spans="1:7" s="9" customFormat="1" ht="14.25" customHeight="1" x14ac:dyDescent="0.2">
      <c r="A133" s="38" t="str">
        <f>VLOOKUP("&lt;Zeilentitel_6&gt;",Uebersetzungen!$B$3:$E$27,Uebersetzungen!$B$2+1,FALSE)</f>
        <v>Region Landquart</v>
      </c>
      <c r="B133" s="10">
        <v>13399</v>
      </c>
      <c r="C133" s="11">
        <v>44</v>
      </c>
      <c r="D133" s="52">
        <v>3.283827151279946E-3</v>
      </c>
      <c r="E133" s="4"/>
      <c r="F133" s="4"/>
      <c r="G133" s="4"/>
    </row>
    <row r="134" spans="1:7" s="9" customFormat="1" ht="14.25" customHeight="1" x14ac:dyDescent="0.2">
      <c r="A134" s="38" t="str">
        <f>VLOOKUP("&lt;Zeilentitel_7&gt;",Uebersetzungen!$B$3:$E$27,Uebersetzungen!$B$2+1,FALSE)</f>
        <v>Region Maloja</v>
      </c>
      <c r="B134" s="10">
        <v>23937</v>
      </c>
      <c r="C134" s="11">
        <v>127</v>
      </c>
      <c r="D134" s="52">
        <v>5.3055938505242933E-3</v>
      </c>
      <c r="E134" s="4"/>
      <c r="F134" s="4"/>
      <c r="G134" s="4"/>
    </row>
    <row r="135" spans="1:7" s="9" customFormat="1" ht="14.25" customHeight="1" x14ac:dyDescent="0.2">
      <c r="A135" s="38" t="str">
        <f>VLOOKUP("&lt;Zeilentitel_8&gt;",Uebersetzungen!$B$3:$E$27,Uebersetzungen!$B$2+1,FALSE)</f>
        <v>Region Moesa</v>
      </c>
      <c r="B135" s="10">
        <v>8513</v>
      </c>
      <c r="C135" s="11">
        <v>217</v>
      </c>
      <c r="D135" s="52">
        <v>2.5490426406672147E-2</v>
      </c>
      <c r="E135" s="4"/>
      <c r="F135" s="4"/>
      <c r="G135" s="4"/>
    </row>
    <row r="136" spans="1:7" s="9" customFormat="1" ht="14.25" customHeight="1" x14ac:dyDescent="0.2">
      <c r="A136" s="38" t="str">
        <f>VLOOKUP("&lt;Zeilentitel_9&gt;",Uebersetzungen!$B$3:$E$27,Uebersetzungen!$B$2+1,FALSE)</f>
        <v>Region Plessur</v>
      </c>
      <c r="B136" s="10">
        <v>30916</v>
      </c>
      <c r="C136" s="11">
        <v>91</v>
      </c>
      <c r="D136" s="52">
        <v>2.9434596972441455E-3</v>
      </c>
      <c r="E136" s="4"/>
      <c r="F136" s="4"/>
      <c r="G136" s="4"/>
    </row>
    <row r="137" spans="1:7" s="9" customFormat="1" ht="14.25" customHeight="1" x14ac:dyDescent="0.2">
      <c r="A137" s="38" t="str">
        <f>VLOOKUP("&lt;Zeilentitel_10&gt;",Uebersetzungen!$B$3:$E$27,Uebersetzungen!$B$2+1,FALSE)</f>
        <v>Region Prättigau/Davos</v>
      </c>
      <c r="B137" s="10">
        <v>27891</v>
      </c>
      <c r="C137" s="11">
        <v>102</v>
      </c>
      <c r="D137" s="52">
        <v>3.6570936861353123E-3</v>
      </c>
      <c r="E137" s="4"/>
      <c r="F137" s="4"/>
      <c r="G137" s="4"/>
    </row>
    <row r="138" spans="1:7" s="9" customFormat="1" ht="14.25" customHeight="1" x14ac:dyDescent="0.2">
      <c r="A138" s="38" t="str">
        <f>VLOOKUP("&lt;Zeilentitel_11&gt;",Uebersetzungen!$B$3:$E$27,Uebersetzungen!$B$2+1,FALSE)</f>
        <v>Region Surselva</v>
      </c>
      <c r="B138" s="10">
        <v>27182</v>
      </c>
      <c r="C138" s="11">
        <v>124</v>
      </c>
      <c r="D138" s="52">
        <v>4.5618423957030389E-3</v>
      </c>
      <c r="E138" s="4"/>
      <c r="F138" s="4"/>
      <c r="G138" s="4"/>
    </row>
    <row r="139" spans="1:7" s="4" customFormat="1" ht="13.5" thickBot="1" x14ac:dyDescent="0.25">
      <c r="A139" s="39" t="str">
        <f>VLOOKUP("&lt;Zeilentitel_12&gt;",Uebersetzungen!$B$3:$E$27,Uebersetzungen!$B$2+1,FALSE)</f>
        <v>Region Viamala</v>
      </c>
      <c r="B139" s="14">
        <v>10314</v>
      </c>
      <c r="C139" s="15">
        <v>73</v>
      </c>
      <c r="D139" s="54">
        <v>7.0777583866589106E-3</v>
      </c>
    </row>
    <row r="140" spans="1:7" s="4" customFormat="1" x14ac:dyDescent="0.2">
      <c r="B140" s="3"/>
      <c r="C140" s="3"/>
      <c r="D140" s="3"/>
    </row>
    <row r="141" spans="1:7" x14ac:dyDescent="0.2">
      <c r="A141" s="4" t="str">
        <f>VLOOKUP("&lt;Quelle_1&gt;",Uebersetzungen!$B$3:$E$35,Uebersetzungen!$B$2+1,FALSE)</f>
        <v>Quelle: BFS (Leerwohnungszählung)</v>
      </c>
    </row>
    <row r="142" spans="1:7" x14ac:dyDescent="0.2">
      <c r="A142" s="3" t="str">
        <f>VLOOKUP("&lt;Aktualisierung&gt;",Uebersetzungen!$B$3:$E$35,Uebersetzungen!$B$2+1,FALSE)</f>
        <v>Letztmals aktualisiert am: 09.09.2025</v>
      </c>
    </row>
  </sheetData>
  <sheetProtection sheet="1" objects="1" scenarios="1"/>
  <mergeCells count="3">
    <mergeCell ref="A7:B7"/>
    <mergeCell ref="D13:D14"/>
    <mergeCell ref="A13:A14"/>
  </mergeCells>
  <pageMargins left="0.78431372549019618" right="0.78431372549019618" top="0.98039215686274517" bottom="0.98039215686274517" header="0.50980392156862753" footer="0.50980392156862753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2</xdr:col>
                    <xdr:colOff>1524000</xdr:colOff>
                    <xdr:row>1</xdr:row>
                    <xdr:rowOff>114300</xdr:rowOff>
                  </from>
                  <to>
                    <xdr:col>3</xdr:col>
                    <xdr:colOff>876300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2</xdr:col>
                    <xdr:colOff>1524000</xdr:colOff>
                    <xdr:row>2</xdr:row>
                    <xdr:rowOff>104775</xdr:rowOff>
                  </from>
                  <to>
                    <xdr:col>3</xdr:col>
                    <xdr:colOff>1247775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2</xdr:col>
                    <xdr:colOff>1524000</xdr:colOff>
                    <xdr:row>3</xdr:row>
                    <xdr:rowOff>66675</xdr:rowOff>
                  </from>
                  <to>
                    <xdr:col>3</xdr:col>
                    <xdr:colOff>876300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G33" sqref="G33"/>
    </sheetView>
  </sheetViews>
  <sheetFormatPr baseColWidth="10" defaultColWidth="12.5703125" defaultRowHeight="12.75" x14ac:dyDescent="0.2"/>
  <cols>
    <col min="1" max="1" width="24.7109375" style="20" customWidth="1"/>
    <col min="2" max="2" width="17.7109375" style="20" bestFit="1" customWidth="1"/>
    <col min="3" max="3" width="46.7109375" style="20" bestFit="1" customWidth="1"/>
    <col min="4" max="4" width="47.5703125" style="20" bestFit="1" customWidth="1"/>
    <col min="5" max="5" width="47" style="20" bestFit="1" customWidth="1"/>
    <col min="6" max="16384" width="12.5703125" style="20"/>
  </cols>
  <sheetData>
    <row r="1" spans="1:6" x14ac:dyDescent="0.2">
      <c r="A1" s="18" t="s">
        <v>96</v>
      </c>
      <c r="B1" s="18" t="s">
        <v>97</v>
      </c>
      <c r="C1" s="18" t="s">
        <v>98</v>
      </c>
      <c r="D1" s="18" t="s">
        <v>99</v>
      </c>
      <c r="E1" s="18" t="s">
        <v>100</v>
      </c>
      <c r="F1" s="19"/>
    </row>
    <row r="2" spans="1:6" x14ac:dyDescent="0.2">
      <c r="A2" s="21" t="s">
        <v>101</v>
      </c>
      <c r="B2" s="22">
        <v>1</v>
      </c>
      <c r="C2" s="19"/>
      <c r="D2" s="19"/>
      <c r="E2" s="19"/>
      <c r="F2" s="19"/>
    </row>
    <row r="3" spans="1:6" x14ac:dyDescent="0.2">
      <c r="A3" s="21"/>
      <c r="B3" s="20" t="s">
        <v>102</v>
      </c>
      <c r="C3" s="23" t="s">
        <v>103</v>
      </c>
      <c r="D3" s="23" t="s">
        <v>104</v>
      </c>
      <c r="E3" s="23" t="s">
        <v>105</v>
      </c>
      <c r="F3" s="19"/>
    </row>
    <row r="4" spans="1:6" x14ac:dyDescent="0.2">
      <c r="A4" s="21" t="s">
        <v>106</v>
      </c>
      <c r="B4" s="24" t="s">
        <v>107</v>
      </c>
      <c r="C4" s="28" t="s">
        <v>169</v>
      </c>
      <c r="D4" s="28" t="s">
        <v>170</v>
      </c>
      <c r="E4" s="28" t="s">
        <v>171</v>
      </c>
      <c r="F4" s="19"/>
    </row>
    <row r="5" spans="1:6" x14ac:dyDescent="0.2">
      <c r="A5" s="21"/>
      <c r="B5" s="20" t="s">
        <v>108</v>
      </c>
      <c r="C5" s="23" t="s">
        <v>185</v>
      </c>
      <c r="D5" s="23" t="s">
        <v>186</v>
      </c>
      <c r="E5" s="23" t="s">
        <v>187</v>
      </c>
      <c r="F5" s="19"/>
    </row>
    <row r="6" spans="1:6" x14ac:dyDescent="0.2">
      <c r="A6" s="21"/>
      <c r="B6" s="21"/>
      <c r="C6" s="31"/>
      <c r="D6" s="31"/>
      <c r="E6" s="31"/>
      <c r="F6" s="19"/>
    </row>
    <row r="7" spans="1:6" ht="14.25" customHeight="1" x14ac:dyDescent="0.2">
      <c r="A7" s="21" t="s">
        <v>109</v>
      </c>
      <c r="B7" s="20" t="s">
        <v>110</v>
      </c>
      <c r="C7" s="23" t="s">
        <v>163</v>
      </c>
      <c r="D7" s="23" t="s">
        <v>179</v>
      </c>
      <c r="E7" s="23" t="s">
        <v>172</v>
      </c>
      <c r="F7" s="19"/>
    </row>
    <row r="8" spans="1:6" x14ac:dyDescent="0.2">
      <c r="A8" s="21"/>
      <c r="B8" s="20" t="s">
        <v>111</v>
      </c>
      <c r="C8" s="23" t="s">
        <v>166</v>
      </c>
      <c r="D8" s="23" t="s">
        <v>175</v>
      </c>
      <c r="E8" s="23" t="s">
        <v>173</v>
      </c>
      <c r="F8" s="19"/>
    </row>
    <row r="9" spans="1:6" ht="25.5" x14ac:dyDescent="0.2">
      <c r="A9" s="21"/>
      <c r="B9" s="20" t="s">
        <v>112</v>
      </c>
      <c r="C9" s="23" t="s">
        <v>167</v>
      </c>
      <c r="D9" s="23" t="s">
        <v>176</v>
      </c>
      <c r="E9" s="23" t="s">
        <v>174</v>
      </c>
      <c r="F9" s="19"/>
    </row>
    <row r="10" spans="1:6" x14ac:dyDescent="0.2">
      <c r="A10" s="21" t="s">
        <v>109</v>
      </c>
      <c r="B10" s="21"/>
      <c r="C10" s="31"/>
      <c r="D10" s="31"/>
      <c r="E10" s="31"/>
      <c r="F10" s="19"/>
    </row>
    <row r="11" spans="1:6" ht="14.25" customHeight="1" x14ac:dyDescent="0.2">
      <c r="A11" s="42" t="s">
        <v>177</v>
      </c>
      <c r="B11" s="20" t="s">
        <v>164</v>
      </c>
      <c r="C11" s="35">
        <v>45657</v>
      </c>
      <c r="D11" s="35">
        <v>45657</v>
      </c>
      <c r="E11" s="35">
        <v>45657</v>
      </c>
      <c r="F11" s="19"/>
    </row>
    <row r="12" spans="1:6" x14ac:dyDescent="0.2">
      <c r="A12" s="42" t="s">
        <v>178</v>
      </c>
      <c r="B12" s="20" t="s">
        <v>165</v>
      </c>
      <c r="C12" s="35">
        <v>45809</v>
      </c>
      <c r="D12" s="35">
        <v>45809</v>
      </c>
      <c r="E12" s="35">
        <v>45809</v>
      </c>
      <c r="F12" s="19"/>
    </row>
    <row r="13" spans="1:6" x14ac:dyDescent="0.2">
      <c r="A13" s="21"/>
      <c r="C13" s="23"/>
      <c r="D13" s="23"/>
      <c r="E13" s="23"/>
      <c r="F13" s="19"/>
    </row>
    <row r="14" spans="1:6" x14ac:dyDescent="0.2">
      <c r="A14" s="21"/>
      <c r="B14" s="21"/>
      <c r="C14" s="31"/>
      <c r="D14" s="31"/>
      <c r="E14" s="31"/>
      <c r="F14" s="21"/>
    </row>
    <row r="15" spans="1:6" x14ac:dyDescent="0.2">
      <c r="A15" s="21"/>
      <c r="B15" s="19"/>
      <c r="C15" s="32"/>
      <c r="D15" s="32"/>
      <c r="E15" s="32"/>
      <c r="F15" s="19"/>
    </row>
    <row r="16" spans="1:6" x14ac:dyDescent="0.2">
      <c r="A16" s="21" t="s">
        <v>106</v>
      </c>
      <c r="B16" s="20" t="s">
        <v>113</v>
      </c>
      <c r="C16" s="23" t="s">
        <v>0</v>
      </c>
      <c r="D16" s="23" t="s">
        <v>160</v>
      </c>
      <c r="E16" s="23" t="s">
        <v>161</v>
      </c>
      <c r="F16" s="19"/>
    </row>
    <row r="17" spans="1:8" x14ac:dyDescent="0.2">
      <c r="A17" s="19"/>
      <c r="B17" s="20" t="s">
        <v>114</v>
      </c>
      <c r="C17" s="30" t="s">
        <v>127</v>
      </c>
      <c r="D17" s="23" t="s">
        <v>128</v>
      </c>
      <c r="E17" s="23" t="s">
        <v>129</v>
      </c>
      <c r="F17" s="19"/>
    </row>
    <row r="18" spans="1:8" x14ac:dyDescent="0.2">
      <c r="A18" s="19"/>
      <c r="B18" s="20" t="s">
        <v>115</v>
      </c>
      <c r="C18" s="30" t="s">
        <v>130</v>
      </c>
      <c r="D18" s="23" t="s">
        <v>131</v>
      </c>
      <c r="E18" s="23" t="s">
        <v>132</v>
      </c>
      <c r="F18" s="19"/>
    </row>
    <row r="19" spans="1:8" x14ac:dyDescent="0.2">
      <c r="A19" s="19"/>
      <c r="B19" s="20" t="s">
        <v>116</v>
      </c>
      <c r="C19" s="30" t="s">
        <v>133</v>
      </c>
      <c r="D19" s="23" t="s">
        <v>134</v>
      </c>
      <c r="E19" s="23" t="s">
        <v>135</v>
      </c>
      <c r="F19" s="19"/>
    </row>
    <row r="20" spans="1:8" x14ac:dyDescent="0.2">
      <c r="A20" s="19"/>
      <c r="B20" s="20" t="s">
        <v>117</v>
      </c>
      <c r="C20" s="30" t="s">
        <v>136</v>
      </c>
      <c r="D20" s="23" t="s">
        <v>137</v>
      </c>
      <c r="E20" s="23" t="s">
        <v>138</v>
      </c>
      <c r="F20" s="19"/>
    </row>
    <row r="21" spans="1:8" x14ac:dyDescent="0.2">
      <c r="A21" s="19"/>
      <c r="B21" s="20" t="s">
        <v>118</v>
      </c>
      <c r="C21" s="30" t="s">
        <v>139</v>
      </c>
      <c r="D21" s="23" t="s">
        <v>140</v>
      </c>
      <c r="E21" s="23" t="s">
        <v>141</v>
      </c>
      <c r="F21" s="19"/>
    </row>
    <row r="22" spans="1:8" x14ac:dyDescent="0.2">
      <c r="A22" s="19"/>
      <c r="B22" s="20" t="s">
        <v>119</v>
      </c>
      <c r="C22" s="30" t="s">
        <v>142</v>
      </c>
      <c r="D22" s="23" t="s">
        <v>143</v>
      </c>
      <c r="E22" s="23" t="s">
        <v>144</v>
      </c>
      <c r="F22" s="19"/>
    </row>
    <row r="23" spans="1:8" x14ac:dyDescent="0.2">
      <c r="A23" s="19"/>
      <c r="B23" s="20" t="s">
        <v>120</v>
      </c>
      <c r="C23" s="30" t="s">
        <v>145</v>
      </c>
      <c r="D23" s="23" t="s">
        <v>146</v>
      </c>
      <c r="E23" s="23" t="s">
        <v>147</v>
      </c>
      <c r="F23" s="19"/>
    </row>
    <row r="24" spans="1:8" x14ac:dyDescent="0.2">
      <c r="A24" s="19"/>
      <c r="B24" s="20" t="s">
        <v>121</v>
      </c>
      <c r="C24" s="30" t="s">
        <v>148</v>
      </c>
      <c r="D24" s="23" t="s">
        <v>149</v>
      </c>
      <c r="E24" s="23" t="s">
        <v>150</v>
      </c>
      <c r="F24" s="19"/>
    </row>
    <row r="25" spans="1:8" x14ac:dyDescent="0.2">
      <c r="A25" s="19"/>
      <c r="B25" s="20" t="s">
        <v>122</v>
      </c>
      <c r="C25" s="30" t="s">
        <v>151</v>
      </c>
      <c r="D25" s="23" t="s">
        <v>152</v>
      </c>
      <c r="E25" s="23" t="s">
        <v>153</v>
      </c>
      <c r="F25" s="19"/>
    </row>
    <row r="26" spans="1:8" x14ac:dyDescent="0.2">
      <c r="A26" s="19"/>
      <c r="B26" s="20" t="s">
        <v>123</v>
      </c>
      <c r="C26" s="30" t="s">
        <v>154</v>
      </c>
      <c r="D26" s="23" t="s">
        <v>155</v>
      </c>
      <c r="E26" s="23" t="s">
        <v>156</v>
      </c>
      <c r="F26" s="19"/>
    </row>
    <row r="27" spans="1:8" x14ac:dyDescent="0.2">
      <c r="A27" s="19"/>
      <c r="B27" s="20" t="s">
        <v>124</v>
      </c>
      <c r="C27" s="30" t="s">
        <v>157</v>
      </c>
      <c r="D27" s="23" t="s">
        <v>158</v>
      </c>
      <c r="E27" s="23" t="s">
        <v>159</v>
      </c>
      <c r="F27" s="19"/>
    </row>
    <row r="28" spans="1:8" x14ac:dyDescent="0.2">
      <c r="A28" s="19"/>
      <c r="B28" s="19"/>
      <c r="C28" s="32"/>
      <c r="D28" s="32"/>
      <c r="E28" s="32"/>
      <c r="F28" s="19"/>
    </row>
    <row r="29" spans="1:8" x14ac:dyDescent="0.2">
      <c r="A29" s="19"/>
      <c r="B29" s="19"/>
      <c r="C29" s="32"/>
      <c r="D29" s="32"/>
      <c r="E29" s="32"/>
      <c r="F29" s="19"/>
      <c r="H29" s="24"/>
    </row>
    <row r="30" spans="1:8" x14ac:dyDescent="0.2">
      <c r="A30" s="21"/>
      <c r="B30" s="20" t="s">
        <v>162</v>
      </c>
      <c r="C30" s="33"/>
      <c r="D30" s="33"/>
      <c r="E30" s="34"/>
      <c r="F30" s="19"/>
    </row>
    <row r="31" spans="1:8" x14ac:dyDescent="0.2">
      <c r="A31" s="19"/>
      <c r="B31" s="19"/>
      <c r="C31" s="32"/>
      <c r="D31" s="32"/>
      <c r="E31" s="32"/>
      <c r="F31" s="19"/>
    </row>
    <row r="32" spans="1:8" x14ac:dyDescent="0.2">
      <c r="A32" s="19" t="s">
        <v>109</v>
      </c>
      <c r="B32" s="20" t="s">
        <v>125</v>
      </c>
      <c r="C32" s="23" t="s">
        <v>168</v>
      </c>
      <c r="D32" s="23" t="s">
        <v>180</v>
      </c>
      <c r="E32" s="23" t="s">
        <v>181</v>
      </c>
      <c r="F32" s="19"/>
    </row>
    <row r="33" spans="1:6" x14ac:dyDescent="0.2">
      <c r="A33" s="19" t="s">
        <v>106</v>
      </c>
      <c r="B33" s="26" t="s">
        <v>126</v>
      </c>
      <c r="C33" s="27" t="s">
        <v>182</v>
      </c>
      <c r="D33" s="27" t="s">
        <v>183</v>
      </c>
      <c r="E33" s="27" t="s">
        <v>184</v>
      </c>
      <c r="F33" s="19"/>
    </row>
    <row r="34" spans="1:6" x14ac:dyDescent="0.2">
      <c r="A34" s="19"/>
      <c r="B34" s="19"/>
      <c r="C34" s="25"/>
      <c r="D34" s="25"/>
      <c r="E34" s="25"/>
      <c r="F34" s="19"/>
    </row>
    <row r="35" spans="1:6" x14ac:dyDescent="0.2">
      <c r="A35" s="21"/>
      <c r="B35" s="22"/>
      <c r="C35" s="25"/>
      <c r="D35" s="25"/>
      <c r="E35" s="25"/>
      <c r="F35" s="1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1007</Benutzerdefinierte_x0020_ID>
    <Titel_RM xmlns="1cf2145d-1275-4039-b6f7-fdfb1f53241e">Cifra d'abitaziuns vidas, 2025</Titel_RM>
    <PublishingExpirationDate xmlns="http://schemas.microsoft.com/sharepoint/v3" xsi:nil="true"/>
    <PublishingStartDate xmlns="http://schemas.microsoft.com/sharepoint/v3" xsi:nil="true"/>
    <Kategorie xmlns="1cf2145d-1275-4039-b6f7-fdfb1f53241e">Gebäude und Wohnungen</Kategorie>
    <Titel_DE xmlns="1cf2145d-1275-4039-b6f7-fdfb1f53241e">Leerwohnungsziffer, 2025</Titel_DE>
    <Titel_IT xmlns="1cf2145d-1275-4039-b6f7-fdfb1f53241e">Tasso di abitazioni vuote, 2025</Titel_I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65CE7AA-2B44-4D7B-AFC0-40AE3600A90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b9bbc5c3-42c9-4c30-b7a3-3f0c5e2a5378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3EF779-A74A-4B8C-A935-FA8C38BF98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51A8C9-5131-46A6-B871-E84979E9E38C}"/>
</file>

<file path=customXml/itemProps4.xml><?xml version="1.0" encoding="utf-8"?>
<ds:datastoreItem xmlns:ds="http://schemas.openxmlformats.org/officeDocument/2006/customXml" ds:itemID="{8F200DAC-9FF9-4849-BC12-3430E7C8CC5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Leerwohnungen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Leerwohnungsziffern Gemeinden</dc:title>
  <dc:creator>Luzius.Stricker@awt.gr.ch</dc:creator>
  <cp:lastModifiedBy>Monstein Urs (AWT GR)</cp:lastModifiedBy>
  <dcterms:created xsi:type="dcterms:W3CDTF">2010-11-08T09:29:07Z</dcterms:created>
  <dcterms:modified xsi:type="dcterms:W3CDTF">2025-09-09T07:32:26Z</dcterms:modified>
  <cp:category>Leerwohnungszählung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2025-08-26T07:30:17Z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8111cf16-cf94-49a1-91df-558c54a88a9e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  <property fmtid="{D5CDD505-2E9C-101B-9397-08002B2CF9AE}" pid="11" name="ContentTypeId">
    <vt:lpwstr>0x010100D4C664148183BA4F90C796CF891D8FC6</vt:lpwstr>
  </property>
</Properties>
</file>